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Tabea.Wessel\Desktop\KoSiMo\"/>
    </mc:Choice>
  </mc:AlternateContent>
  <xr:revisionPtr revIDLastSave="0" documentId="8_{940B26F2-6675-490E-89DA-E5F0F5F5E6C3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2. Ebene (Basis BGF)" sheetId="6" r:id="rId1"/>
    <sheet name="1. Ebene (BGF)" sheetId="1" r:id="rId2"/>
  </sheets>
  <definedNames>
    <definedName name="_xlnm.Print_Area" localSheetId="1">'1. Ebene (BGF)'!$A$1:$J$32</definedName>
    <definedName name="_xlnm.Print_Area" localSheetId="0">'2. Ebene (Basis BGF)'!$A$2:$L$38</definedName>
    <definedName name="Z_0D3E12F2_2F08_48C1_BC17_F09B9BAD8BAF_.wvu.PrintArea" localSheetId="1" hidden="1">'1. Ebene (BGF)'!$A$5:$J$31</definedName>
    <definedName name="Z_0D3E12F2_2F08_48C1_BC17_F09B9BAD8BAF_.wvu.PrintArea" localSheetId="0" hidden="1">'2. Ebene (Basis BGF)'!$A$6:$L$38</definedName>
    <definedName name="Z_0E69928A_D84E_47D9_B5BF_C9186F648FE5_.wvu.PrintArea" localSheetId="1" hidden="1">'1. Ebene (BGF)'!$A$5:$J$31</definedName>
    <definedName name="Z_0E69928A_D84E_47D9_B5BF_C9186F648FE5_.wvu.PrintArea" localSheetId="0" hidden="1">'2. Ebene (Basis BGF)'!$A$6:$L$38</definedName>
  </definedNames>
  <calcPr calcId="191029"/>
  <customWorkbookViews>
    <customWorkbookView name="  - Persönliche Ansicht" guid="{0E69928A-D84E-47D9-B5BF-C9186F648FE5}" mergeInterval="0" personalView="1" maximized="1" windowWidth="1231" windowHeight="715" activeSheetId="1" showStatusbar="0"/>
    <customWorkbookView name="Jürgen Richter - Persönliche Ansicht" guid="{0D3E12F2-2F08-48C1-BC17-F09B9BAD8BAF}" mergeInterval="0" personalView="1" maximized="1" xWindow="-8" yWindow="-8" windowWidth="1616" windowHeight="876" activeSheetId="1" showComments="commIndAndComment"/>
  </customWorkbookViews>
</workbook>
</file>

<file path=xl/calcChain.xml><?xml version="1.0" encoding="utf-8"?>
<calcChain xmlns="http://schemas.openxmlformats.org/spreadsheetml/2006/main">
  <c r="F12" i="6" l="1"/>
  <c r="J12" i="6"/>
  <c r="K12" i="6" s="1"/>
  <c r="F27" i="1"/>
  <c r="F28" i="1"/>
  <c r="F36" i="6"/>
  <c r="C18" i="1"/>
  <c r="C17" i="1"/>
  <c r="C14" i="1"/>
  <c r="C13" i="1"/>
  <c r="C12" i="1"/>
  <c r="G32" i="6"/>
  <c r="J32" i="6" s="1"/>
  <c r="F32" i="6"/>
  <c r="G31" i="6"/>
  <c r="J31" i="6" s="1"/>
  <c r="F31" i="6"/>
  <c r="G30" i="6"/>
  <c r="J30" i="6" s="1"/>
  <c r="F30" i="6"/>
  <c r="G29" i="6"/>
  <c r="J29" i="6" s="1"/>
  <c r="F29" i="6"/>
  <c r="G27" i="6"/>
  <c r="J27" i="6" s="1"/>
  <c r="F27" i="6"/>
  <c r="G26" i="6"/>
  <c r="J26" i="6" s="1"/>
  <c r="F26" i="6"/>
  <c r="G24" i="6"/>
  <c r="J24" i="6" s="1"/>
  <c r="F24" i="6"/>
  <c r="G23" i="6"/>
  <c r="J23" i="6" s="1"/>
  <c r="F23" i="6"/>
  <c r="G22" i="6"/>
  <c r="J22" i="6" s="1"/>
  <c r="F22" i="6"/>
  <c r="G20" i="6"/>
  <c r="J20" i="6" s="1"/>
  <c r="F20" i="6"/>
  <c r="G19" i="6"/>
  <c r="J19" i="6" s="1"/>
  <c r="F19" i="6"/>
  <c r="G18" i="6"/>
  <c r="J18" i="6" s="1"/>
  <c r="K18" i="6" s="1"/>
  <c r="F18" i="6"/>
  <c r="J17" i="6"/>
  <c r="F17" i="6"/>
  <c r="J16" i="6"/>
  <c r="F16" i="6"/>
  <c r="J15" i="6"/>
  <c r="F15" i="6"/>
  <c r="J14" i="6"/>
  <c r="F14" i="6"/>
  <c r="J13" i="6"/>
  <c r="F13" i="6"/>
  <c r="K23" i="6" l="1"/>
  <c r="K15" i="6"/>
  <c r="K32" i="6"/>
  <c r="K24" i="6"/>
  <c r="K16" i="6"/>
  <c r="K17" i="6"/>
  <c r="K27" i="6"/>
  <c r="K19" i="6"/>
  <c r="K13" i="6"/>
  <c r="K14" i="6"/>
  <c r="K29" i="6"/>
  <c r="K30" i="6"/>
  <c r="K20" i="6"/>
  <c r="K31" i="6"/>
  <c r="J28" i="6"/>
  <c r="K28" i="6" s="1"/>
  <c r="K26" i="6"/>
  <c r="K22" i="6"/>
  <c r="J25" i="6"/>
  <c r="J21" i="6"/>
  <c r="F13" i="1" l="1"/>
  <c r="F12" i="1"/>
  <c r="K21" i="6"/>
  <c r="J33" i="6"/>
  <c r="J34" i="6" s="1"/>
  <c r="K25" i="6"/>
  <c r="K33" i="6" s="1"/>
  <c r="K34" i="6" s="1"/>
  <c r="C20" i="1" l="1"/>
  <c r="F10" i="1"/>
  <c r="G10" i="1" s="1"/>
  <c r="F11" i="1"/>
  <c r="I11" i="1" s="1"/>
  <c r="F16" i="1"/>
  <c r="I16" i="1" s="1"/>
  <c r="G16" i="1" l="1"/>
  <c r="G11" i="1"/>
  <c r="F17" i="1"/>
  <c r="I17" i="1" s="1"/>
  <c r="I10" i="1"/>
  <c r="G17" i="1" l="1"/>
  <c r="J10" i="1"/>
  <c r="C19" i="1"/>
  <c r="F18" i="1"/>
  <c r="I12" i="1"/>
  <c r="J12" i="1" s="1"/>
  <c r="G18" i="1" l="1"/>
  <c r="I18" i="1"/>
  <c r="E12" i="1"/>
  <c r="I13" i="1"/>
  <c r="G12" i="1"/>
  <c r="E13" i="1" l="1"/>
  <c r="G13" i="1"/>
  <c r="G21" i="1" s="1"/>
  <c r="F14" i="1"/>
  <c r="F19" i="1" s="1"/>
  <c r="E19" i="1" s="1"/>
  <c r="F21" i="1"/>
  <c r="E14" i="1" l="1"/>
  <c r="E15" i="1"/>
  <c r="G14" i="1"/>
  <c r="E20" i="1" l="1"/>
  <c r="F24" i="1"/>
  <c r="I27" i="1" s="1"/>
  <c r="G19" i="1"/>
  <c r="I28" i="1" l="1"/>
  <c r="G24" i="1"/>
  <c r="J11" i="1" l="1"/>
  <c r="J27" i="1"/>
  <c r="J28" i="1"/>
  <c r="J16" i="1" l="1"/>
  <c r="J18" i="1"/>
  <c r="J17" i="1"/>
  <c r="J13" i="1"/>
  <c r="I21" i="1" l="1"/>
  <c r="I14" i="1"/>
  <c r="J14" i="1" s="1"/>
  <c r="J21" i="1"/>
  <c r="I19" i="1" l="1"/>
  <c r="J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Jürgen Richter</author>
  </authors>
  <commentList>
    <comment ref="C12" authorId="0" shapeId="0" xr:uid="{96AE4460-7B59-49C9-8ECB-58DB2D97C818}">
      <text>
        <r>
          <rPr>
            <sz val="9"/>
            <color indexed="81"/>
            <rFont val="Segoe UI"/>
            <family val="2"/>
          </rPr>
          <t>Baugrubeninhalt</t>
        </r>
      </text>
    </comment>
    <comment ref="C13" authorId="0" shapeId="0" xr:uid="{03EED12B-B356-4C4C-94AF-E0B588070F40}">
      <text>
        <r>
          <rPr>
            <sz val="9"/>
            <color indexed="81"/>
            <rFont val="Segoe UI"/>
            <family val="2"/>
          </rPr>
          <t>Gründungsfläche</t>
        </r>
      </text>
    </comment>
    <comment ref="C14" authorId="0" shapeId="0" xr:uid="{FE7EF910-A176-4522-BBB9-433EB2D84F22}">
      <text>
        <r>
          <rPr>
            <sz val="9"/>
            <color indexed="81"/>
            <rFont val="Segoe UI"/>
            <family val="2"/>
          </rPr>
          <t>Außenwandfläche</t>
        </r>
      </text>
    </comment>
    <comment ref="C15" authorId="0" shapeId="0" xr:uid="{398599C9-06B1-428D-AF84-F7C4207D32BE}">
      <text>
        <r>
          <rPr>
            <sz val="9"/>
            <color indexed="81"/>
            <rFont val="Segoe UI"/>
            <family val="2"/>
          </rPr>
          <t>Innenwandfläche</t>
        </r>
      </text>
    </comment>
    <comment ref="C16" authorId="0" shapeId="0" xr:uid="{153DC19C-B420-469C-9BAB-C1A01D160F10}">
      <text>
        <r>
          <rPr>
            <sz val="9"/>
            <color indexed="81"/>
            <rFont val="Segoe UI"/>
            <family val="2"/>
          </rPr>
          <t>Deckenfläche</t>
        </r>
      </text>
    </comment>
    <comment ref="C17" authorId="0" shapeId="0" xr:uid="{D51310B6-D0AD-4437-9914-ECCEF2CC9373}">
      <text>
        <r>
          <rPr>
            <sz val="9"/>
            <color indexed="81"/>
            <rFont val="Segoe UI"/>
            <family val="2"/>
          </rPr>
          <t>Dachfläche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Wessel, Tabea</author>
    <author>Jürgen Richter</author>
    <author>Arnold Nehm</author>
  </authors>
  <commentList>
    <comment ref="D10" authorId="0" shapeId="0" xr:uid="{7C5F7069-8BC4-4081-A839-82F81CC65CBD}">
      <text>
        <r>
          <rPr>
            <sz val="9"/>
            <color indexed="81"/>
            <rFont val="Segoe UI"/>
            <family val="2"/>
          </rPr>
          <t>Grundstücksfläche</t>
        </r>
      </text>
    </comment>
    <comment ref="C16" authorId="1" shapeId="0" xr:uid="{FB8C4C47-472C-49E9-9B0B-AE9346113A1B}">
      <text>
        <r>
          <rPr>
            <sz val="9"/>
            <color indexed="81"/>
            <rFont val="Segoe UI"/>
            <family val="2"/>
          </rPr>
          <t>GF - BF = AF
(bebaute Fläche)</t>
        </r>
      </text>
    </comment>
    <comment ref="D16" authorId="0" shapeId="0" xr:uid="{BFE762D2-2FEE-4BEE-91F1-C6C0EDE1885D}">
      <text>
        <r>
          <rPr>
            <sz val="9"/>
            <color indexed="81"/>
            <rFont val="Segoe UI"/>
            <family val="2"/>
          </rPr>
          <t>Außenanlagenfläche</t>
        </r>
      </text>
    </comment>
    <comment ref="C24" authorId="0" shapeId="0" xr:uid="{D474100C-E3E8-4AF4-9765-BBA172349162}">
      <text>
        <r>
          <rPr>
            <sz val="9"/>
            <color indexed="81"/>
            <rFont val="Segoe UI"/>
            <family val="2"/>
          </rPr>
          <t>BKI-Regionalfaktor einfügen</t>
        </r>
      </text>
    </comment>
    <comment ref="J24" authorId="0" shapeId="0" xr:uid="{A8F82BD1-F0B2-4789-941A-D2582BC3CD96}">
      <text>
        <r>
          <rPr>
            <sz val="9"/>
            <color indexed="81"/>
            <rFont val="Segoe UI"/>
            <family val="2"/>
          </rPr>
          <t>Mehrwertsteuersatz einfügen</t>
        </r>
      </text>
    </comment>
    <comment ref="C27" authorId="0" shapeId="0" xr:uid="{2D287335-411A-4EED-9B49-0895F9854535}">
      <text>
        <r>
          <rPr>
            <sz val="9"/>
            <color indexed="81"/>
            <rFont val="Segoe UI"/>
            <family val="2"/>
          </rPr>
          <t>BPI aus Buchseiten einfügen</t>
        </r>
      </text>
    </comment>
    <comment ref="E27" authorId="0" shapeId="0" xr:uid="{09F9CA87-5BAB-43A7-9829-66DFC06F2852}">
      <text>
        <r>
          <rPr>
            <sz val="9"/>
            <color indexed="81"/>
            <rFont val="Segoe UI"/>
            <family val="2"/>
          </rPr>
          <t>BPI von BKI Webseite einfügen</t>
        </r>
      </text>
    </comment>
    <comment ref="E28" authorId="2" shapeId="0" xr:uid="{00000000-0006-0000-0000-000005000000}">
      <text>
        <r>
          <rPr>
            <b/>
            <sz val="9"/>
            <color indexed="81"/>
            <rFont val="Segoe UI"/>
            <family val="2"/>
          </rPr>
          <t>BKI:</t>
        </r>
        <r>
          <rPr>
            <sz val="9"/>
            <color indexed="81"/>
            <rFont val="Segoe UI"/>
            <family val="2"/>
          </rPr>
          <t xml:space="preserve">
Mögliche Kostenprognose von der Kostenberechnung bis zur Vergabe in Abstimmung mit der Bauherrschaft als prozentuale Steigerung.</t>
        </r>
      </text>
    </comment>
  </commentList>
</comments>
</file>

<file path=xl/sharedStrings.xml><?xml version="1.0" encoding="utf-8"?>
<sst xmlns="http://schemas.openxmlformats.org/spreadsheetml/2006/main" count="152" uniqueCount="109">
  <si>
    <t>Einheit</t>
  </si>
  <si>
    <t xml:space="preserve">   </t>
  </si>
  <si>
    <t>PKW/BGF</t>
  </si>
  <si>
    <t>Simulation</t>
  </si>
  <si>
    <t>gewählt</t>
  </si>
  <si>
    <t>Berechnungsmethode:</t>
  </si>
  <si>
    <t>m³ BGI</t>
  </si>
  <si>
    <t>m² GRF</t>
  </si>
  <si>
    <t>m² AWF</t>
  </si>
  <si>
    <t>m² IWF</t>
  </si>
  <si>
    <t>m² DEF</t>
  </si>
  <si>
    <t>m² DAF</t>
  </si>
  <si>
    <t>m² BGF</t>
  </si>
  <si>
    <t>Menge</t>
  </si>
  <si>
    <t>Einh.</t>
  </si>
  <si>
    <t>Grundstück</t>
  </si>
  <si>
    <t>Bauwerk - Baukonstruktionen</t>
  </si>
  <si>
    <t>Bauwerk - Technische Anlagen</t>
  </si>
  <si>
    <t>Ausstattung und Kunstwerke</t>
  </si>
  <si>
    <t>Baunebenkosten</t>
  </si>
  <si>
    <t>Gesamtkosten</t>
  </si>
  <si>
    <t>KKW €</t>
  </si>
  <si>
    <t xml:space="preserve">KG </t>
  </si>
  <si>
    <t>Kostenstand Buch</t>
  </si>
  <si>
    <t>Summe 300+400    Bauwerkskosten</t>
  </si>
  <si>
    <t>brutto</t>
  </si>
  <si>
    <t>Kostengruppen der 1. Ebene</t>
  </si>
  <si>
    <t>300+400</t>
  </si>
  <si>
    <t>Bauwerkskosten</t>
  </si>
  <si>
    <t>netto</t>
  </si>
  <si>
    <t>Buch</t>
  </si>
  <si>
    <t>Seiten</t>
  </si>
  <si>
    <t>KG</t>
  </si>
  <si>
    <t>Σ</t>
  </si>
  <si>
    <t>410-430</t>
  </si>
  <si>
    <t>Grundstückskosten ohne Faktor / Index / MwSt</t>
  </si>
  <si>
    <t>200-700</t>
  </si>
  <si>
    <t>100-700</t>
  </si>
  <si>
    <t>=      Kosten €</t>
  </si>
  <si>
    <t>Σ 440+450 Elektrische Anlagen</t>
  </si>
  <si>
    <t>Σ 410-430 Sanitär/Heizung/Lüftung</t>
  </si>
  <si>
    <t>440+450</t>
  </si>
  <si>
    <t>BGF m²</t>
  </si>
  <si>
    <t>BV:</t>
  </si>
  <si>
    <t>Kurzzeichen:</t>
  </si>
  <si>
    <t>Ort:</t>
  </si>
  <si>
    <t>Dächer</t>
  </si>
  <si>
    <t>Baukonstruktive Einbauten</t>
  </si>
  <si>
    <t>Sonstige Maßnahmen für Baukonstruktionen</t>
  </si>
  <si>
    <t>Abwasser-, Wasser-, Gasanlagen</t>
  </si>
  <si>
    <t>Wärmeversorgungsanlagen</t>
  </si>
  <si>
    <t>Förderanlagen</t>
  </si>
  <si>
    <t>Sonstige Maßnahmen für Technische Anlagen</t>
  </si>
  <si>
    <t>Kostengruppen der 2. Ebene</t>
  </si>
  <si>
    <t>Stufe der Kostenermittlung:</t>
  </si>
  <si>
    <t>= Zellen, in denen individuelle Angaben vom Anwender erforderlich sind</t>
  </si>
  <si>
    <t>KKW €/Einh.</t>
  </si>
  <si>
    <t xml:space="preserve">Σ 300: </t>
  </si>
  <si>
    <t xml:space="preserve">Σ 410-430 </t>
  </si>
  <si>
    <t xml:space="preserve">Σ 440+450 </t>
  </si>
  <si>
    <t xml:space="preserve">Σ 400: </t>
  </si>
  <si>
    <t xml:space="preserve">Σ 300+400: </t>
  </si>
  <si>
    <t>= Übertrag der BGF und Kosten aus Tabelle '2. Ebene'</t>
  </si>
  <si>
    <t>Baukostensimulation mit Planungskennzahlen aus "BKI Baukosten Gebäude" | Kostengliederung gemäß DIN 276 / 2018-12</t>
  </si>
  <si>
    <t>Infrastrukturanlagen</t>
  </si>
  <si>
    <t>Baugrube / Erdbau</t>
  </si>
  <si>
    <t>Gründung / Unterbau</t>
  </si>
  <si>
    <t>Decken / horizontal</t>
  </si>
  <si>
    <t>Raumlufttechnische Anlagen</t>
  </si>
  <si>
    <t>Elektrische Anlagen</t>
  </si>
  <si>
    <t>Kommunikationstechnische Anlagen</t>
  </si>
  <si>
    <t>Gebäude- und Anlagenautomation</t>
  </si>
  <si>
    <t>Nutzungsspezifische + verfahrenst. Anlagen</t>
  </si>
  <si>
    <t>Außenwände / vertikal außen</t>
  </si>
  <si>
    <t>Innenwände / vertikal innen</t>
  </si>
  <si>
    <t>Vorbereitende Maßnahmen</t>
  </si>
  <si>
    <t>Außenanlagen und Freiflächen</t>
  </si>
  <si>
    <t>= Werte aus "BKI Baukosten Gebäude Neubau" übertragen aus:</t>
  </si>
  <si>
    <t xml:space="preserve">  Kostensimulationsmodell</t>
  </si>
  <si>
    <t xml:space="preserve">  Kostensimulationsmodell Zusammenfassung</t>
  </si>
  <si>
    <t xml:space="preserve"> m² GF</t>
  </si>
  <si>
    <t xml:space="preserve"> m² BGF</t>
  </si>
  <si>
    <t xml:space="preserve"> m³ BRI</t>
  </si>
  <si>
    <t xml:space="preserve"> m² AF</t>
  </si>
  <si>
    <t xml:space="preserve">Σ 100 bis 700: </t>
  </si>
  <si>
    <t>Gebäudeart:</t>
  </si>
  <si>
    <t>= BGF eintragen</t>
  </si>
  <si>
    <r>
      <t xml:space="preserve">Gesamtbaukosten </t>
    </r>
    <r>
      <rPr>
        <b/>
        <sz val="8"/>
        <rFont val="Frutiger LT 45 Light"/>
        <family val="2"/>
      </rPr>
      <t>(mit BNK)</t>
    </r>
  </si>
  <si>
    <r>
      <t xml:space="preserve">Prognose bis zur Vergabe </t>
    </r>
    <r>
      <rPr>
        <sz val="8"/>
        <rFont val="Frutiger LT 45 Light"/>
        <family val="2"/>
      </rPr>
      <t>(KG 200-700)</t>
    </r>
  </si>
  <si>
    <r>
      <t xml:space="preserve">Regionalfaktor </t>
    </r>
    <r>
      <rPr>
        <sz val="8"/>
        <rFont val="Frutiger LT 45 Light"/>
        <family val="2"/>
      </rPr>
      <t>(KG 200-700)</t>
    </r>
  </si>
  <si>
    <t>Kosten nach Regionlfaktor €</t>
  </si>
  <si>
    <t>= Werte aus "BKI Baukosten Gebäude" bzw.:</t>
  </si>
  <si>
    <t>Mehrwertsteueranpassung</t>
  </si>
  <si>
    <r>
      <t xml:space="preserve">Baupreisindex </t>
    </r>
    <r>
      <rPr>
        <sz val="8"/>
        <rFont val="Frutiger LT 45 Light"/>
        <family val="2"/>
      </rPr>
      <t>(KG 200-700)</t>
    </r>
  </si>
  <si>
    <t>Mwst.-Satz:</t>
  </si>
  <si>
    <t>Kosten, regionalbereinigt €</t>
  </si>
  <si>
    <t>Fortschreibung der Kosten</t>
  </si>
  <si>
    <t>Anpassung an den regionalen Markt</t>
  </si>
  <si>
    <t>https://bki.de/baupreisindex</t>
  </si>
  <si>
    <r>
      <t xml:space="preserve">Mengen mit </t>
    </r>
    <r>
      <rPr>
        <b/>
        <sz val="10"/>
        <rFont val="Frutiger LT 45 Light"/>
        <family val="2"/>
      </rPr>
      <t>P</t>
    </r>
    <r>
      <rPr>
        <sz val="10"/>
        <rFont val="Frutiger LT 45 Light"/>
        <family val="2"/>
      </rPr>
      <t>lanungs</t>
    </r>
    <r>
      <rPr>
        <b/>
        <sz val="10"/>
        <rFont val="Frutiger LT 45 Light"/>
        <family val="2"/>
      </rPr>
      <t>K</t>
    </r>
    <r>
      <rPr>
        <sz val="10"/>
        <rFont val="Frutiger LT 45 Light"/>
        <family val="2"/>
      </rPr>
      <t>enn</t>
    </r>
    <r>
      <rPr>
        <b/>
        <sz val="10"/>
        <rFont val="Frutiger LT 45 Light"/>
        <family val="2"/>
      </rPr>
      <t>W</t>
    </r>
    <r>
      <rPr>
        <sz val="10"/>
        <rFont val="Frutiger LT 45 Light"/>
        <family val="2"/>
      </rPr>
      <t>erten</t>
    </r>
  </si>
  <si>
    <r>
      <t>K</t>
    </r>
    <r>
      <rPr>
        <sz val="10"/>
        <rFont val="Frutiger LT 45 Light"/>
        <family val="2"/>
      </rPr>
      <t>osten</t>
    </r>
    <r>
      <rPr>
        <b/>
        <sz val="10"/>
        <rFont val="Frutiger LT 45 Light"/>
        <family val="2"/>
      </rPr>
      <t>K</t>
    </r>
    <r>
      <rPr>
        <sz val="10"/>
        <rFont val="Frutiger LT 45 Light"/>
        <family val="2"/>
      </rPr>
      <t>enn</t>
    </r>
    <r>
      <rPr>
        <b/>
        <sz val="10"/>
        <rFont val="Frutiger LT 45 Light"/>
        <family val="2"/>
      </rPr>
      <t>W</t>
    </r>
    <r>
      <rPr>
        <sz val="10"/>
        <rFont val="Frutiger LT 45 Light"/>
        <family val="2"/>
      </rPr>
      <t>erte</t>
    </r>
  </si>
  <si>
    <t xml:space="preserve"> </t>
  </si>
  <si>
    <t>prozentuale Steigerung</t>
  </si>
  <si>
    <t>aktuelles Quartal</t>
  </si>
  <si>
    <t>aktueller BPI</t>
  </si>
  <si>
    <t xml:space="preserve">geschätzte Erhöhung um </t>
  </si>
  <si>
    <t>Simulation über BKI KostenKennWerte</t>
  </si>
  <si>
    <t xml:space="preserve">Simulation der Grobelementmengen über BKI PlanungsKennWerte und KostenKennWerte </t>
  </si>
  <si>
    <t>1. Quartal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</si>
</sst>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D_M_-;\-* #,##0.00\ _D_M_-;_-* &quot;-&quot;??\ _D_M_-;_-@_-"/>
    <numFmt numFmtId="166" formatCode="_-* #,##0.00\ [$€-1]_-;\-* #,##0.00\ [$€-1]_-;_-* &quot;-&quot;??\ [$€-1]_-"/>
    <numFmt numFmtId="167" formatCode="0.000"/>
    <numFmt numFmtId="168" formatCode="&quot;MwSt-Satz:&quot;\ 0%"/>
    <numFmt numFmtId="169" formatCode="#,##0.0000"/>
    <numFmt numFmtId="170" formatCode="#,##0.00\ &quot;€&quot;"/>
    <numFmt numFmtId="171" formatCode="#,##0.00\ "/>
    <numFmt numFmtId="172" formatCode="#,##0.0\ "/>
    <numFmt numFmtId="173" formatCode="#,##0\ "/>
    <numFmt numFmtId="174" formatCode="0.0"/>
  </numFmts>
  <fonts count="2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0"/>
      <name val="Frutiger LT 45 Light"/>
      <family val="2"/>
    </font>
    <font>
      <sz val="10"/>
      <color theme="0"/>
      <name val="Frutiger LT 45 Light"/>
      <family val="2"/>
    </font>
    <font>
      <sz val="9"/>
      <name val="Frutiger LT 45 Light"/>
      <family val="2"/>
    </font>
    <font>
      <sz val="10"/>
      <name val="Frutiger LT 45 Light"/>
      <family val="2"/>
    </font>
    <font>
      <b/>
      <sz val="10"/>
      <color indexed="9"/>
      <name val="Frutiger LT 45 Light"/>
      <family val="2"/>
    </font>
    <font>
      <b/>
      <sz val="11"/>
      <color indexed="9"/>
      <name val="Frutiger LT 45 Light"/>
      <family val="2"/>
    </font>
    <font>
      <b/>
      <sz val="10"/>
      <name val="Frutiger LT 45 Light"/>
      <family val="2"/>
    </font>
    <font>
      <b/>
      <sz val="9"/>
      <name val="Frutiger LT 45 Light"/>
      <family val="2"/>
    </font>
    <font>
      <b/>
      <sz val="8"/>
      <name val="Frutiger LT 45 Light"/>
      <family val="2"/>
    </font>
    <font>
      <b/>
      <sz val="13"/>
      <name val="Frutiger LT 45 Light"/>
      <family val="2"/>
    </font>
    <font>
      <b/>
      <sz val="12"/>
      <name val="Frutiger LT 45 Light"/>
      <family val="2"/>
    </font>
    <font>
      <sz val="11"/>
      <name val="Frutiger LT 45 Light"/>
      <family val="2"/>
    </font>
    <font>
      <sz val="8"/>
      <name val="Frutiger LT 45 Light"/>
      <family val="2"/>
    </font>
    <font>
      <sz val="12"/>
      <name val="Frutiger LT 45 Light"/>
      <family val="2"/>
    </font>
    <font>
      <b/>
      <sz val="10"/>
      <color theme="0"/>
      <name val="Frutiger LT 45 Light"/>
      <family val="2"/>
    </font>
    <font>
      <i/>
      <sz val="11"/>
      <name val="Frutiger LT 45 Light"/>
      <family val="2"/>
    </font>
    <font>
      <i/>
      <sz val="9"/>
      <name val="Frutiger LT 45 Light"/>
      <family val="2"/>
    </font>
    <font>
      <sz val="10"/>
      <color indexed="9"/>
      <name val="Frutiger LT 45 Light"/>
      <family val="2"/>
    </font>
    <font>
      <sz val="7"/>
      <name val="Frutiger LT 45 Light"/>
      <family val="2"/>
    </font>
    <font>
      <b/>
      <sz val="11"/>
      <name val="Frutiger LT 45 Light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42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63">
    <xf numFmtId="0" fontId="0" fillId="0" borderId="0" xfId="0"/>
    <xf numFmtId="0" fontId="1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71" fontId="9" fillId="0" borderId="6" xfId="0" applyNumberFormat="1" applyFont="1" applyBorder="1" applyAlignment="1">
      <alignment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vertical="center"/>
    </xf>
    <xf numFmtId="0" fontId="9" fillId="0" borderId="5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9" borderId="85" xfId="0" applyFont="1" applyFill="1" applyBorder="1" applyAlignment="1">
      <alignment vertical="center"/>
    </xf>
    <xf numFmtId="172" fontId="12" fillId="9" borderId="85" xfId="0" applyNumberFormat="1" applyFont="1" applyFill="1" applyBorder="1" applyAlignment="1">
      <alignment horizontal="right" vertical="center"/>
    </xf>
    <xf numFmtId="0" fontId="9" fillId="0" borderId="6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right" vertical="center"/>
    </xf>
    <xf numFmtId="0" fontId="9" fillId="6" borderId="64" xfId="0" applyFont="1" applyFill="1" applyBorder="1" applyAlignment="1" applyProtection="1">
      <alignment horizontal="center" vertical="center"/>
      <protection locked="0"/>
    </xf>
    <xf numFmtId="0" fontId="8" fillId="6" borderId="65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3" fontId="9" fillId="0" borderId="44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4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right" vertical="center"/>
    </xf>
    <xf numFmtId="0" fontId="12" fillId="9" borderId="2" xfId="0" applyFont="1" applyFill="1" applyBorder="1" applyAlignment="1">
      <alignment horizontal="right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84" xfId="0" applyFont="1" applyFill="1" applyBorder="1" applyAlignment="1">
      <alignment horizontal="center" vertical="center"/>
    </xf>
    <xf numFmtId="0" fontId="0" fillId="7" borderId="0" xfId="0" applyFill="1"/>
    <xf numFmtId="0" fontId="1" fillId="7" borderId="0" xfId="0" applyFont="1" applyFill="1"/>
    <xf numFmtId="0" fontId="0" fillId="7" borderId="0" xfId="0" applyFill="1" applyAlignment="1">
      <alignment horizontal="center"/>
    </xf>
    <xf numFmtId="0" fontId="9" fillId="7" borderId="0" xfId="0" applyFont="1" applyFill="1"/>
    <xf numFmtId="0" fontId="15" fillId="7" borderId="0" xfId="0" applyFont="1" applyFill="1"/>
    <xf numFmtId="0" fontId="6" fillId="11" borderId="0" xfId="0" applyFont="1" applyFill="1"/>
    <xf numFmtId="0" fontId="7" fillId="11" borderId="0" xfId="0" applyFont="1" applyFill="1"/>
    <xf numFmtId="0" fontId="6" fillId="11" borderId="1" xfId="0" applyFont="1" applyFill="1" applyBorder="1" applyAlignment="1">
      <alignment horizontal="right"/>
    </xf>
    <xf numFmtId="0" fontId="10" fillId="11" borderId="49" xfId="0" applyFont="1" applyFill="1" applyBorder="1" applyAlignment="1">
      <alignment vertical="center"/>
    </xf>
    <xf numFmtId="0" fontId="10" fillId="11" borderId="26" xfId="0" applyFont="1" applyFill="1" applyBorder="1" applyAlignment="1">
      <alignment vertical="center"/>
    </xf>
    <xf numFmtId="0" fontId="11" fillId="11" borderId="48" xfId="0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horizontal="center" vertical="center"/>
    </xf>
    <xf numFmtId="0" fontId="9" fillId="11" borderId="0" xfId="0" applyFont="1" applyFill="1"/>
    <xf numFmtId="0" fontId="10" fillId="11" borderId="46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" fontId="6" fillId="8" borderId="50" xfId="0" applyNumberFormat="1" applyFont="1" applyFill="1" applyBorder="1" applyAlignment="1">
      <alignment horizontal="center" vertical="center"/>
    </xf>
    <xf numFmtId="4" fontId="6" fillId="8" borderId="44" xfId="0" applyNumberFormat="1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9" fillId="0" borderId="4" xfId="0" applyFont="1" applyBorder="1"/>
    <xf numFmtId="0" fontId="6" fillId="11" borderId="0" xfId="0" applyFont="1" applyFill="1" applyAlignment="1">
      <alignment horizontal="right"/>
    </xf>
    <xf numFmtId="4" fontId="6" fillId="8" borderId="0" xfId="0" applyNumberFormat="1" applyFont="1" applyFill="1" applyAlignment="1">
      <alignment horizontal="center" vertical="center"/>
    </xf>
    <xf numFmtId="169" fontId="12" fillId="0" borderId="65" xfId="0" applyNumberFormat="1" applyFont="1" applyBorder="1" applyAlignment="1">
      <alignment horizontal="center" vertical="center"/>
    </xf>
    <xf numFmtId="169" fontId="9" fillId="0" borderId="24" xfId="0" applyNumberFormat="1" applyFont="1" applyBorder="1" applyAlignment="1">
      <alignment horizontal="center" vertical="center"/>
    </xf>
    <xf numFmtId="173" fontId="9" fillId="0" borderId="6" xfId="0" applyNumberFormat="1" applyFont="1" applyBorder="1" applyAlignment="1">
      <alignment vertical="center"/>
    </xf>
    <xf numFmtId="173" fontId="9" fillId="0" borderId="2" xfId="0" applyNumberFormat="1" applyFont="1" applyBorder="1" applyAlignment="1">
      <alignment vertical="center"/>
    </xf>
    <xf numFmtId="173" fontId="9" fillId="0" borderId="3" xfId="0" applyNumberFormat="1" applyFont="1" applyBorder="1" applyAlignment="1">
      <alignment horizontal="center" vertical="center"/>
    </xf>
    <xf numFmtId="173" fontId="9" fillId="0" borderId="82" xfId="0" applyNumberFormat="1" applyFont="1" applyBorder="1" applyAlignment="1">
      <alignment vertical="center"/>
    </xf>
    <xf numFmtId="173" fontId="9" fillId="0" borderId="83" xfId="0" applyNumberFormat="1" applyFont="1" applyBorder="1" applyAlignment="1">
      <alignment vertical="center"/>
    </xf>
    <xf numFmtId="173" fontId="9" fillId="0" borderId="80" xfId="0" applyNumberFormat="1" applyFont="1" applyBorder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173" fontId="9" fillId="0" borderId="44" xfId="0" applyNumberFormat="1" applyFont="1" applyBorder="1" applyAlignment="1">
      <alignment vertical="center"/>
    </xf>
    <xf numFmtId="173" fontId="9" fillId="0" borderId="47" xfId="0" applyNumberFormat="1" applyFont="1" applyBorder="1" applyAlignment="1">
      <alignment horizontal="center" vertical="center"/>
    </xf>
    <xf numFmtId="173" fontId="9" fillId="10" borderId="27" xfId="0" applyNumberFormat="1" applyFont="1" applyFill="1" applyBorder="1" applyAlignment="1">
      <alignment horizontal="right" vertical="center"/>
    </xf>
    <xf numFmtId="173" fontId="9" fillId="10" borderId="27" xfId="0" applyNumberFormat="1" applyFont="1" applyFill="1" applyBorder="1" applyAlignment="1">
      <alignment vertical="center"/>
    </xf>
    <xf numFmtId="173" fontId="9" fillId="10" borderId="45" xfId="0" applyNumberFormat="1" applyFont="1" applyFill="1" applyBorder="1" applyAlignment="1">
      <alignment vertical="center"/>
    </xf>
    <xf numFmtId="173" fontId="9" fillId="10" borderId="73" xfId="0" applyNumberFormat="1" applyFont="1" applyFill="1" applyBorder="1" applyAlignment="1">
      <alignment horizontal="right" vertical="center"/>
    </xf>
    <xf numFmtId="173" fontId="9" fillId="10" borderId="73" xfId="0" applyNumberFormat="1" applyFont="1" applyFill="1" applyBorder="1" applyAlignment="1">
      <alignment vertical="center"/>
    </xf>
    <xf numFmtId="173" fontId="9" fillId="10" borderId="74" xfId="0" applyNumberFormat="1" applyFont="1" applyFill="1" applyBorder="1" applyAlignment="1">
      <alignment vertical="center"/>
    </xf>
    <xf numFmtId="173" fontId="12" fillId="10" borderId="27" xfId="0" applyNumberFormat="1" applyFont="1" applyFill="1" applyBorder="1" applyAlignment="1">
      <alignment horizontal="right" vertical="center"/>
    </xf>
    <xf numFmtId="173" fontId="12" fillId="10" borderId="27" xfId="0" applyNumberFormat="1" applyFont="1" applyFill="1" applyBorder="1" applyAlignment="1">
      <alignment vertical="center"/>
    </xf>
    <xf numFmtId="173" fontId="12" fillId="10" borderId="45" xfId="0" applyNumberFormat="1" applyFont="1" applyFill="1" applyBorder="1" applyAlignment="1">
      <alignment vertical="center"/>
    </xf>
    <xf numFmtId="173" fontId="12" fillId="10" borderId="1" xfId="0" applyNumberFormat="1" applyFont="1" applyFill="1" applyBorder="1" applyAlignment="1">
      <alignment horizontal="right" vertical="center"/>
    </xf>
    <xf numFmtId="173" fontId="12" fillId="10" borderId="1" xfId="0" applyNumberFormat="1" applyFont="1" applyFill="1" applyBorder="1" applyAlignment="1">
      <alignment vertical="center"/>
    </xf>
    <xf numFmtId="173" fontId="12" fillId="10" borderId="54" xfId="0" applyNumberFormat="1" applyFont="1" applyFill="1" applyBorder="1" applyAlignment="1">
      <alignment vertical="center"/>
    </xf>
    <xf numFmtId="173" fontId="12" fillId="0" borderId="65" xfId="0" applyNumberFormat="1" applyFont="1" applyBorder="1" applyAlignment="1">
      <alignment vertical="center"/>
    </xf>
    <xf numFmtId="173" fontId="12" fillId="0" borderId="67" xfId="0" applyNumberFormat="1" applyFont="1" applyBorder="1" applyAlignment="1">
      <alignment vertical="center"/>
    </xf>
    <xf numFmtId="173" fontId="9" fillId="0" borderId="24" xfId="0" applyNumberFormat="1" applyFont="1" applyBorder="1" applyAlignment="1">
      <alignment vertical="center"/>
    </xf>
    <xf numFmtId="173" fontId="9" fillId="0" borderId="28" xfId="0" applyNumberFormat="1" applyFont="1" applyBorder="1" applyAlignment="1">
      <alignment vertical="center"/>
    </xf>
    <xf numFmtId="173" fontId="12" fillId="9" borderId="85" xfId="0" applyNumberFormat="1" applyFont="1" applyFill="1" applyBorder="1" applyAlignment="1">
      <alignment vertical="center"/>
    </xf>
    <xf numFmtId="173" fontId="12" fillId="9" borderId="86" xfId="0" applyNumberFormat="1" applyFont="1" applyFill="1" applyBorder="1" applyAlignment="1">
      <alignment horizontal="right" vertical="center"/>
    </xf>
    <xf numFmtId="173" fontId="12" fillId="9" borderId="86" xfId="0" applyNumberFormat="1" applyFont="1" applyFill="1" applyBorder="1" applyAlignment="1">
      <alignment vertical="center"/>
    </xf>
    <xf numFmtId="173" fontId="12" fillId="9" borderId="87" xfId="0" applyNumberFormat="1" applyFont="1" applyFill="1" applyBorder="1" applyAlignment="1">
      <alignment horizontal="center" vertical="center"/>
    </xf>
    <xf numFmtId="174" fontId="9" fillId="6" borderId="64" xfId="0" applyNumberFormat="1" applyFont="1" applyFill="1" applyBorder="1" applyAlignment="1" applyProtection="1">
      <alignment horizontal="center" vertical="center"/>
      <protection locked="0"/>
    </xf>
    <xf numFmtId="0" fontId="20" fillId="8" borderId="0" xfId="0" applyFont="1" applyFill="1" applyAlignment="1">
      <alignment vertical="center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173" fontId="9" fillId="7" borderId="82" xfId="0" applyNumberFormat="1" applyFont="1" applyFill="1" applyBorder="1" applyAlignment="1" applyProtection="1">
      <alignment vertical="center"/>
      <protection locked="0"/>
    </xf>
    <xf numFmtId="173" fontId="9" fillId="7" borderId="6" xfId="0" applyNumberFormat="1" applyFont="1" applyFill="1" applyBorder="1" applyAlignment="1" applyProtection="1">
      <alignment vertical="center"/>
      <protection locked="0"/>
    </xf>
    <xf numFmtId="173" fontId="9" fillId="7" borderId="2" xfId="0" applyNumberFormat="1" applyFont="1" applyFill="1" applyBorder="1" applyAlignment="1" applyProtection="1">
      <alignment vertical="center"/>
      <protection locked="0"/>
    </xf>
    <xf numFmtId="173" fontId="9" fillId="7" borderId="83" xfId="0" applyNumberFormat="1" applyFont="1" applyFill="1" applyBorder="1" applyAlignment="1" applyProtection="1">
      <alignment vertical="center"/>
      <protection locked="0"/>
    </xf>
    <xf numFmtId="173" fontId="9" fillId="7" borderId="44" xfId="0" applyNumberFormat="1" applyFont="1" applyFill="1" applyBorder="1" applyAlignment="1" applyProtection="1">
      <alignment vertical="center"/>
      <protection locked="0"/>
    </xf>
    <xf numFmtId="173" fontId="9" fillId="7" borderId="0" xfId="0" applyNumberFormat="1" applyFont="1" applyFill="1" applyAlignment="1" applyProtection="1">
      <alignment vertical="center"/>
      <protection locked="0"/>
    </xf>
    <xf numFmtId="10" fontId="9" fillId="7" borderId="28" xfId="5" applyNumberFormat="1" applyFont="1" applyFill="1" applyBorder="1" applyAlignment="1" applyProtection="1">
      <alignment horizontal="center" vertical="center"/>
      <protection locked="0"/>
    </xf>
    <xf numFmtId="9" fontId="8" fillId="7" borderId="2" xfId="0" applyNumberFormat="1" applyFont="1" applyFill="1" applyBorder="1" applyAlignment="1" applyProtection="1">
      <alignment horizontal="center"/>
      <protection locked="0"/>
    </xf>
    <xf numFmtId="173" fontId="9" fillId="12" borderId="0" xfId="0" applyNumberFormat="1" applyFont="1" applyFill="1" applyAlignment="1">
      <alignment horizontal="right" vertical="center"/>
    </xf>
    <xf numFmtId="173" fontId="9" fillId="12" borderId="0" xfId="0" applyNumberFormat="1" applyFont="1" applyFill="1" applyAlignment="1">
      <alignment vertical="center"/>
    </xf>
    <xf numFmtId="0" fontId="22" fillId="6" borderId="0" xfId="0" quotePrefix="1" applyFont="1" applyFill="1" applyAlignment="1">
      <alignment vertical="center"/>
    </xf>
    <xf numFmtId="0" fontId="8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quotePrefix="1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7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172" fontId="12" fillId="12" borderId="53" xfId="2" applyNumberFormat="1" applyFont="1" applyFill="1" applyBorder="1" applyAlignment="1" applyProtection="1">
      <alignment vertical="center"/>
      <protection locked="0"/>
    </xf>
    <xf numFmtId="171" fontId="9" fillId="6" borderId="8" xfId="0" applyNumberFormat="1" applyFont="1" applyFill="1" applyBorder="1" applyAlignment="1" applyProtection="1">
      <alignment horizontal="right" vertical="center"/>
      <protection locked="0"/>
    </xf>
    <xf numFmtId="171" fontId="9" fillId="0" borderId="9" xfId="0" applyNumberFormat="1" applyFont="1" applyBorder="1" applyAlignment="1">
      <alignment horizontal="right" vertical="center"/>
    </xf>
    <xf numFmtId="171" fontId="9" fillId="7" borderId="9" xfId="0" applyNumberFormat="1" applyFont="1" applyFill="1" applyBorder="1" applyAlignment="1" applyProtection="1">
      <alignment horizontal="right" vertical="center"/>
      <protection locked="0"/>
    </xf>
    <xf numFmtId="171" fontId="9" fillId="6" borderId="10" xfId="0" applyNumberFormat="1" applyFont="1" applyFill="1" applyBorder="1" applyAlignment="1" applyProtection="1">
      <alignment horizontal="right" vertical="center"/>
      <protection locked="0"/>
    </xf>
    <xf numFmtId="171" fontId="9" fillId="7" borderId="30" xfId="0" applyNumberFormat="1" applyFont="1" applyFill="1" applyBorder="1" applyAlignment="1" applyProtection="1">
      <alignment horizontal="right" vertical="center"/>
      <protection locked="0"/>
    </xf>
    <xf numFmtId="171" fontId="9" fillId="0" borderId="76" xfId="0" applyNumberFormat="1" applyFont="1" applyBorder="1" applyAlignment="1">
      <alignment horizontal="right" vertical="center"/>
    </xf>
    <xf numFmtId="171" fontId="9" fillId="0" borderId="33" xfId="0" applyNumberFormat="1" applyFont="1" applyBorder="1" applyAlignment="1">
      <alignment horizontal="right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164" fontId="9" fillId="0" borderId="16" xfId="2" applyFont="1" applyFill="1" applyBorder="1" applyAlignment="1">
      <alignment vertical="center"/>
    </xf>
    <xf numFmtId="171" fontId="9" fillId="6" borderId="12" xfId="0" applyNumberFormat="1" applyFont="1" applyFill="1" applyBorder="1" applyAlignment="1" applyProtection="1">
      <alignment horizontal="right" vertical="center"/>
      <protection locked="0"/>
    </xf>
    <xf numFmtId="171" fontId="9" fillId="7" borderId="13" xfId="0" applyNumberFormat="1" applyFont="1" applyFill="1" applyBorder="1" applyAlignment="1" applyProtection="1">
      <alignment horizontal="right" vertical="center"/>
      <protection locked="0"/>
    </xf>
    <xf numFmtId="171" fontId="9" fillId="6" borderId="14" xfId="0" applyNumberFormat="1" applyFont="1" applyFill="1" applyBorder="1" applyAlignment="1" applyProtection="1">
      <alignment horizontal="right" vertical="center"/>
      <protection locked="0"/>
    </xf>
    <xf numFmtId="171" fontId="9" fillId="7" borderId="15" xfId="0" applyNumberFormat="1" applyFont="1" applyFill="1" applyBorder="1" applyAlignment="1" applyProtection="1">
      <alignment horizontal="right" vertical="center"/>
      <protection locked="0"/>
    </xf>
    <xf numFmtId="171" fontId="9" fillId="0" borderId="77" xfId="0" applyNumberFormat="1" applyFont="1" applyBorder="1" applyAlignment="1">
      <alignment horizontal="right" vertical="center"/>
    </xf>
    <xf numFmtId="171" fontId="9" fillId="0" borderId="34" xfId="0" applyNumberFormat="1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171" fontId="9" fillId="4" borderId="12" xfId="0" applyNumberFormat="1" applyFont="1" applyFill="1" applyBorder="1" applyAlignment="1">
      <alignment horizontal="right" vertical="center"/>
    </xf>
    <xf numFmtId="0" fontId="9" fillId="0" borderId="58" xfId="0" applyFont="1" applyBorder="1" applyAlignment="1">
      <alignment vertical="center"/>
    </xf>
    <xf numFmtId="171" fontId="9" fillId="4" borderId="17" xfId="0" applyNumberFormat="1" applyFont="1" applyFill="1" applyBorder="1" applyAlignment="1">
      <alignment horizontal="right" vertical="center"/>
    </xf>
    <xf numFmtId="171" fontId="9" fillId="6" borderId="18" xfId="0" applyNumberFormat="1" applyFont="1" applyFill="1" applyBorder="1" applyAlignment="1" applyProtection="1">
      <alignment horizontal="right" vertical="center"/>
      <protection locked="0"/>
    </xf>
    <xf numFmtId="171" fontId="9" fillId="7" borderId="79" xfId="0" applyNumberFormat="1" applyFont="1" applyFill="1" applyBorder="1" applyAlignment="1" applyProtection="1">
      <alignment horizontal="right" vertical="center"/>
      <protection locked="0"/>
    </xf>
    <xf numFmtId="0" fontId="9" fillId="0" borderId="40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2" fillId="4" borderId="20" xfId="0" applyFont="1" applyFill="1" applyBorder="1" applyAlignment="1">
      <alignment horizontal="right" vertical="center"/>
    </xf>
    <xf numFmtId="171" fontId="12" fillId="4" borderId="31" xfId="0" applyNumberFormat="1" applyFont="1" applyFill="1" applyBorder="1" applyAlignment="1">
      <alignment horizontal="right" vertical="center"/>
    </xf>
    <xf numFmtId="171" fontId="12" fillId="4" borderId="35" xfId="0" applyNumberFormat="1" applyFont="1" applyFill="1" applyBorder="1" applyAlignment="1">
      <alignment horizontal="right" vertical="center"/>
    </xf>
    <xf numFmtId="0" fontId="9" fillId="0" borderId="6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171" fontId="9" fillId="4" borderId="8" xfId="0" applyNumberFormat="1" applyFont="1" applyFill="1" applyBorder="1" applyAlignment="1">
      <alignment horizontal="right" vertical="center"/>
    </xf>
    <xf numFmtId="171" fontId="9" fillId="0" borderId="78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5" borderId="61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vertical="center"/>
    </xf>
    <xf numFmtId="4" fontId="9" fillId="5" borderId="11" xfId="0" applyNumberFormat="1" applyFont="1" applyFill="1" applyBorder="1" applyAlignment="1">
      <alignment vertical="center"/>
    </xf>
    <xf numFmtId="4" fontId="9" fillId="5" borderId="51" xfId="0" applyNumberFormat="1" applyFont="1" applyFill="1" applyBorder="1" applyAlignment="1">
      <alignment horizontal="right" vertical="center"/>
    </xf>
    <xf numFmtId="4" fontId="9" fillId="5" borderId="11" xfId="0" applyNumberFormat="1" applyFont="1" applyFill="1" applyBorder="1" applyAlignment="1">
      <alignment horizontal="right" vertical="center"/>
    </xf>
    <xf numFmtId="4" fontId="9" fillId="5" borderId="77" xfId="0" applyNumberFormat="1" applyFont="1" applyFill="1" applyBorder="1" applyAlignment="1">
      <alignment horizontal="right" vertical="center"/>
    </xf>
    <xf numFmtId="171" fontId="9" fillId="5" borderId="78" xfId="0" applyNumberFormat="1" applyFont="1" applyFill="1" applyBorder="1" applyAlignment="1">
      <alignment horizontal="right" vertical="center"/>
    </xf>
    <xf numFmtId="171" fontId="9" fillId="5" borderId="33" xfId="0" applyNumberFormat="1" applyFont="1" applyFill="1" applyBorder="1" applyAlignment="1">
      <alignment horizontal="right" vertical="center"/>
    </xf>
    <xf numFmtId="0" fontId="24" fillId="5" borderId="39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6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171" fontId="9" fillId="4" borderId="22" xfId="0" applyNumberFormat="1" applyFont="1" applyFill="1" applyBorder="1" applyAlignment="1">
      <alignment horizontal="right" vertical="center"/>
    </xf>
    <xf numFmtId="171" fontId="9" fillId="0" borderId="29" xfId="0" applyNumberFormat="1" applyFont="1" applyBorder="1" applyAlignment="1">
      <alignment horizontal="right" vertical="center"/>
    </xf>
    <xf numFmtId="171" fontId="9" fillId="6" borderId="23" xfId="0" applyNumberFormat="1" applyFont="1" applyFill="1" applyBorder="1" applyAlignment="1" applyProtection="1">
      <alignment horizontal="right" vertical="center"/>
      <protection locked="0"/>
    </xf>
    <xf numFmtId="171" fontId="9" fillId="0" borderId="44" xfId="0" applyNumberFormat="1" applyFont="1" applyBorder="1" applyAlignment="1">
      <alignment horizontal="right" vertical="center"/>
    </xf>
    <xf numFmtId="171" fontId="9" fillId="0" borderId="36" xfId="0" applyNumberFormat="1" applyFont="1" applyBorder="1" applyAlignment="1">
      <alignment horizontal="right" vertical="center"/>
    </xf>
    <xf numFmtId="0" fontId="9" fillId="4" borderId="5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24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2" fillId="4" borderId="19" xfId="0" applyFont="1" applyFill="1" applyBorder="1" applyAlignment="1">
      <alignment horizontal="right" vertical="center"/>
    </xf>
    <xf numFmtId="0" fontId="12" fillId="0" borderId="52" xfId="0" applyFont="1" applyBorder="1" applyAlignment="1">
      <alignment horizontal="right" vertical="center"/>
    </xf>
    <xf numFmtId="171" fontId="12" fillId="0" borderId="42" xfId="0" applyNumberFormat="1" applyFont="1" applyBorder="1" applyAlignment="1">
      <alignment horizontal="right" vertical="center"/>
    </xf>
    <xf numFmtId="171" fontId="12" fillId="0" borderId="43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173" fontId="9" fillId="10" borderId="6" xfId="0" applyNumberFormat="1" applyFont="1" applyFill="1" applyBorder="1" applyAlignment="1">
      <alignment vertical="center"/>
    </xf>
    <xf numFmtId="173" fontId="9" fillId="10" borderId="2" xfId="0" applyNumberFormat="1" applyFont="1" applyFill="1" applyBorder="1" applyAlignment="1">
      <alignment vertical="center"/>
    </xf>
    <xf numFmtId="0" fontId="15" fillId="0" borderId="0" xfId="0" applyFont="1"/>
    <xf numFmtId="170" fontId="9" fillId="0" borderId="0" xfId="7" applyNumberFormat="1" applyFont="1" applyFill="1" applyBorder="1" applyAlignment="1" applyProtection="1">
      <alignment vertical="top"/>
    </xf>
    <xf numFmtId="0" fontId="25" fillId="0" borderId="0" xfId="0" applyFont="1" applyAlignment="1">
      <alignment horizontal="right" vertical="center"/>
    </xf>
    <xf numFmtId="0" fontId="9" fillId="7" borderId="0" xfId="0" applyFont="1" applyFill="1" applyAlignment="1">
      <alignment vertical="center"/>
    </xf>
    <xf numFmtId="0" fontId="12" fillId="7" borderId="0" xfId="0" applyFont="1" applyFill="1"/>
    <xf numFmtId="0" fontId="12" fillId="0" borderId="0" xfId="0" applyFont="1"/>
    <xf numFmtId="0" fontId="9" fillId="0" borderId="0" xfId="0" applyFont="1" applyAlignment="1">
      <alignment horizontal="center"/>
    </xf>
    <xf numFmtId="0" fontId="8" fillId="6" borderId="2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6" borderId="0" xfId="0" quotePrefix="1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8" fillId="13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quotePrefix="1" applyFont="1" applyAlignment="1">
      <alignment vertical="center"/>
    </xf>
    <xf numFmtId="4" fontId="8" fillId="7" borderId="0" xfId="0" quotePrefix="1" applyNumberFormat="1" applyFont="1" applyFill="1" applyAlignment="1">
      <alignment vertical="center"/>
    </xf>
    <xf numFmtId="4" fontId="8" fillId="7" borderId="0" xfId="0" applyNumberFormat="1" applyFont="1" applyFill="1" applyAlignment="1">
      <alignment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0" fontId="19" fillId="7" borderId="2" xfId="0" applyFont="1" applyFill="1" applyBorder="1" applyAlignment="1" applyProtection="1">
      <alignment horizontal="center" vertical="center"/>
      <protection locked="0"/>
    </xf>
    <xf numFmtId="0" fontId="15" fillId="7" borderId="4" xfId="0" applyFont="1" applyFill="1" applyBorder="1" applyAlignment="1" applyProtection="1">
      <alignment horizontal="left"/>
      <protection locked="0"/>
    </xf>
    <xf numFmtId="0" fontId="15" fillId="7" borderId="6" xfId="0" applyFont="1" applyFill="1" applyBorder="1" applyAlignment="1" applyProtection="1">
      <alignment horizontal="left"/>
      <protection locked="0"/>
    </xf>
    <xf numFmtId="0" fontId="15" fillId="7" borderId="2" xfId="0" applyFont="1" applyFill="1" applyBorder="1" applyAlignment="1" applyProtection="1">
      <alignment horizontal="left"/>
      <protection locked="0"/>
    </xf>
    <xf numFmtId="0" fontId="16" fillId="7" borderId="4" xfId="0" applyFont="1" applyFill="1" applyBorder="1" applyAlignment="1" applyProtection="1">
      <alignment horizontal="center" vertical="center"/>
      <protection locked="0"/>
    </xf>
    <xf numFmtId="0" fontId="16" fillId="7" borderId="2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8" fillId="6" borderId="0" xfId="0" quotePrefix="1" applyFont="1" applyFill="1" applyAlignment="1">
      <alignment horizontal="right" vertical="center"/>
    </xf>
    <xf numFmtId="0" fontId="8" fillId="12" borderId="0" xfId="0" quotePrefix="1" applyFont="1" applyFill="1" applyAlignment="1">
      <alignment horizontal="left" vertical="center"/>
    </xf>
    <xf numFmtId="168" fontId="8" fillId="7" borderId="0" xfId="0" applyNumberFormat="1" applyFont="1" applyFill="1" applyAlignment="1" applyProtection="1">
      <alignment horizontal="center"/>
      <protection locked="0"/>
    </xf>
    <xf numFmtId="4" fontId="6" fillId="8" borderId="50" xfId="0" applyNumberFormat="1" applyFont="1" applyFill="1" applyBorder="1" applyAlignment="1">
      <alignment horizontal="center" vertical="center"/>
    </xf>
    <xf numFmtId="4" fontId="6" fillId="8" borderId="44" xfId="0" applyNumberFormat="1" applyFont="1" applyFill="1" applyBorder="1" applyAlignment="1">
      <alignment horizontal="center" vertical="center"/>
    </xf>
    <xf numFmtId="10" fontId="12" fillId="0" borderId="66" xfId="5" applyNumberFormat="1" applyFont="1" applyBorder="1" applyAlignment="1">
      <alignment horizontal="center" vertical="center"/>
    </xf>
    <xf numFmtId="10" fontId="12" fillId="0" borderId="64" xfId="5" applyNumberFormat="1" applyFont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22" fillId="10" borderId="0" xfId="0" applyFont="1" applyFill="1" applyAlignment="1">
      <alignment horizontal="left" vertical="center"/>
    </xf>
    <xf numFmtId="169" fontId="9" fillId="0" borderId="25" xfId="0" applyNumberFormat="1" applyFont="1" applyBorder="1" applyAlignment="1">
      <alignment horizontal="center" vertical="center"/>
    </xf>
    <xf numFmtId="169" fontId="9" fillId="0" borderId="28" xfId="0" applyNumberFormat="1" applyFont="1" applyBorder="1" applyAlignment="1">
      <alignment horizontal="center" vertical="center"/>
    </xf>
    <xf numFmtId="173" fontId="9" fillId="10" borderId="70" xfId="0" applyNumberFormat="1" applyFont="1" applyFill="1" applyBorder="1" applyAlignment="1">
      <alignment vertical="center"/>
    </xf>
    <xf numFmtId="173" fontId="9" fillId="10" borderId="74" xfId="0" applyNumberFormat="1" applyFont="1" applyFill="1" applyBorder="1" applyAlignment="1">
      <alignment vertical="center"/>
    </xf>
    <xf numFmtId="4" fontId="22" fillId="7" borderId="0" xfId="0" quotePrefix="1" applyNumberFormat="1" applyFont="1" applyFill="1" applyAlignment="1">
      <alignment horizontal="left" vertical="center"/>
    </xf>
    <xf numFmtId="0" fontId="22" fillId="12" borderId="0" xfId="0" quotePrefix="1" applyFont="1" applyFill="1" applyAlignment="1">
      <alignment horizontal="left" vertical="center"/>
    </xf>
    <xf numFmtId="0" fontId="2" fillId="6" borderId="0" xfId="4" quotePrefix="1" applyFill="1" applyAlignment="1" applyProtection="1">
      <alignment horizontal="left" vertical="center"/>
    </xf>
    <xf numFmtId="0" fontId="22" fillId="6" borderId="0" xfId="0" quotePrefix="1" applyFont="1" applyFill="1" applyAlignment="1">
      <alignment horizontal="left" vertical="center"/>
    </xf>
    <xf numFmtId="0" fontId="8" fillId="10" borderId="69" xfId="0" applyFont="1" applyFill="1" applyBorder="1" applyAlignment="1">
      <alignment horizontal="center" vertical="center"/>
    </xf>
    <xf numFmtId="0" fontId="8" fillId="10" borderId="72" xfId="0" applyFont="1" applyFill="1" applyBorder="1" applyAlignment="1">
      <alignment horizontal="center" vertical="center"/>
    </xf>
    <xf numFmtId="0" fontId="9" fillId="10" borderId="68" xfId="0" applyFont="1" applyFill="1" applyBorder="1" applyAlignment="1">
      <alignment horizontal="left" vertical="center"/>
    </xf>
    <xf numFmtId="0" fontId="9" fillId="10" borderId="73" xfId="0" applyFont="1" applyFill="1" applyBorder="1" applyAlignment="1">
      <alignment horizontal="left" vertical="center"/>
    </xf>
    <xf numFmtId="173" fontId="9" fillId="10" borderId="69" xfId="0" applyNumberFormat="1" applyFont="1" applyFill="1" applyBorder="1" applyAlignment="1">
      <alignment vertical="center"/>
    </xf>
    <xf numFmtId="173" fontId="9" fillId="10" borderId="72" xfId="0" applyNumberFormat="1" applyFont="1" applyFill="1" applyBorder="1" applyAlignment="1">
      <alignment vertical="center"/>
    </xf>
    <xf numFmtId="0" fontId="13" fillId="10" borderId="69" xfId="0" applyFont="1" applyFill="1" applyBorder="1" applyAlignment="1">
      <alignment horizontal="center" vertical="center"/>
    </xf>
    <xf numFmtId="0" fontId="13" fillId="10" borderId="88" xfId="0" applyFont="1" applyFill="1" applyBorder="1" applyAlignment="1">
      <alignment horizontal="center" vertical="center"/>
    </xf>
    <xf numFmtId="0" fontId="12" fillId="10" borderId="68" xfId="0" applyFont="1" applyFill="1" applyBorder="1" applyAlignment="1">
      <alignment vertical="center"/>
    </xf>
    <xf numFmtId="0" fontId="12" fillId="10" borderId="1" xfId="0" applyFont="1" applyFill="1" applyBorder="1" applyAlignment="1">
      <alignment vertical="center"/>
    </xf>
    <xf numFmtId="173" fontId="12" fillId="10" borderId="69" xfId="0" applyNumberFormat="1" applyFont="1" applyFill="1" applyBorder="1" applyAlignment="1">
      <alignment vertical="center"/>
    </xf>
    <xf numFmtId="173" fontId="12" fillId="10" borderId="88" xfId="0" applyNumberFormat="1" applyFont="1" applyFill="1" applyBorder="1" applyAlignment="1">
      <alignment vertical="center"/>
    </xf>
    <xf numFmtId="173" fontId="12" fillId="10" borderId="70" xfId="0" applyNumberFormat="1" applyFont="1" applyFill="1" applyBorder="1" applyAlignment="1">
      <alignment vertical="center"/>
    </xf>
    <xf numFmtId="173" fontId="12" fillId="10" borderId="54" xfId="0" applyNumberFormat="1" applyFont="1" applyFill="1" applyBorder="1" applyAlignment="1">
      <alignment vertical="center"/>
    </xf>
    <xf numFmtId="167" fontId="9" fillId="6" borderId="6" xfId="0" applyNumberFormat="1" applyFont="1" applyFill="1" applyBorder="1" applyAlignment="1" applyProtection="1">
      <alignment horizontal="center" vertical="center"/>
      <protection locked="0"/>
    </xf>
    <xf numFmtId="167" fontId="9" fillId="6" borderId="2" xfId="0" applyNumberFormat="1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4" fontId="20" fillId="8" borderId="50" xfId="0" applyNumberFormat="1" applyFont="1" applyFill="1" applyBorder="1" applyAlignment="1">
      <alignment horizontal="left" vertical="center"/>
    </xf>
    <xf numFmtId="4" fontId="20" fillId="8" borderId="0" xfId="0" applyNumberFormat="1" applyFont="1" applyFill="1" applyAlignment="1">
      <alignment horizontal="left" vertical="center"/>
    </xf>
    <xf numFmtId="173" fontId="8" fillId="10" borderId="71" xfId="0" applyNumberFormat="1" applyFont="1" applyFill="1" applyBorder="1" applyAlignment="1">
      <alignment horizontal="center" vertical="center"/>
    </xf>
    <xf numFmtId="173" fontId="8" fillId="10" borderId="75" xfId="0" applyNumberFormat="1" applyFont="1" applyFill="1" applyBorder="1" applyAlignment="1">
      <alignment horizontal="center" vertical="center"/>
    </xf>
    <xf numFmtId="173" fontId="13" fillId="10" borderId="71" xfId="0" applyNumberFormat="1" applyFont="1" applyFill="1" applyBorder="1" applyAlignment="1">
      <alignment horizontal="center" vertical="center"/>
    </xf>
    <xf numFmtId="173" fontId="13" fillId="10" borderId="55" xfId="0" applyNumberFormat="1" applyFont="1" applyFill="1" applyBorder="1" applyAlignment="1">
      <alignment horizontal="center" vertical="center"/>
    </xf>
  </cellXfs>
  <cellStyles count="8">
    <cellStyle name="Euro" xfId="1" xr:uid="{00000000-0005-0000-0000-000000000000}"/>
    <cellStyle name="Komma" xfId="2" builtinId="3"/>
    <cellStyle name="Komma 2" xfId="3" xr:uid="{00000000-0005-0000-0000-000002000000}"/>
    <cellStyle name="Link" xfId="4" builtinId="8"/>
    <cellStyle name="Prozent" xfId="5" builtinId="5"/>
    <cellStyle name="Standard" xfId="0" builtinId="0"/>
    <cellStyle name="Standard 2" xfId="6" xr:uid="{00000000-0005-0000-0000-000006000000}"/>
    <cellStyle name="Währung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DDDD"/>
      <rgbColor rgb="0000FF00"/>
      <rgbColor rgb="000000FF"/>
      <rgbColor rgb="00FFFF00"/>
      <rgbColor rgb="00C0C0C0"/>
      <rgbColor rgb="0000FFFF"/>
      <rgbColor rgb="00EAEAEA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B2B2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10</xdr:row>
      <xdr:rowOff>38100</xdr:rowOff>
    </xdr:from>
    <xdr:to>
      <xdr:col>7</xdr:col>
      <xdr:colOff>38100</xdr:colOff>
      <xdr:row>10</xdr:row>
      <xdr:rowOff>152400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479FF10A-C18A-4143-BC92-1BFC20BAAC0A}"/>
            </a:ext>
          </a:extLst>
        </xdr:cNvPr>
        <xdr:cNvSpPr txBox="1">
          <a:spLocks noChangeArrowheads="1"/>
        </xdr:cNvSpPr>
      </xdr:nvSpPr>
      <xdr:spPr bwMode="auto">
        <a:xfrm>
          <a:off x="6276975" y="1438275"/>
          <a:ext cx="104775" cy="1143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3</xdr:col>
      <xdr:colOff>9525</xdr:colOff>
      <xdr:row>12</xdr:row>
      <xdr:rowOff>0</xdr:rowOff>
    </xdr:from>
    <xdr:to>
      <xdr:col>3</xdr:col>
      <xdr:colOff>581025</xdr:colOff>
      <xdr:row>32</xdr:row>
      <xdr:rowOff>0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ACA83AA0-C24B-4DDE-894A-54D4A72615FC}"/>
            </a:ext>
          </a:extLst>
        </xdr:cNvPr>
        <xdr:cNvSpPr>
          <a:spLocks noChangeArrowheads="1"/>
        </xdr:cNvSpPr>
      </xdr:nvSpPr>
      <xdr:spPr bwMode="auto">
        <a:xfrm flipV="1">
          <a:off x="3715616" y="1853045"/>
          <a:ext cx="571500" cy="4502728"/>
        </a:xfrm>
        <a:prstGeom prst="triangle">
          <a:avLst>
            <a:gd name="adj" fmla="val 51269"/>
          </a:avLst>
        </a:prstGeom>
        <a:solidFill>
          <a:srgbClr val="FFFFCC"/>
        </a:solidFill>
        <a:ln>
          <a:noFill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523875</xdr:colOff>
      <xdr:row>10</xdr:row>
      <xdr:rowOff>38100</xdr:rowOff>
    </xdr:from>
    <xdr:to>
      <xdr:col>4</xdr:col>
      <xdr:colOff>66675</xdr:colOff>
      <xdr:row>10</xdr:row>
      <xdr:rowOff>171450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77C72CC-5C53-45D6-BB80-48460525760E}"/>
            </a:ext>
          </a:extLst>
        </xdr:cNvPr>
        <xdr:cNvSpPr txBox="1">
          <a:spLocks noChangeArrowheads="1"/>
        </xdr:cNvSpPr>
      </xdr:nvSpPr>
      <xdr:spPr bwMode="auto">
        <a:xfrm>
          <a:off x="4219575" y="1438275"/>
          <a:ext cx="133350" cy="13335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4</xdr:col>
      <xdr:colOff>628650</xdr:colOff>
      <xdr:row>10</xdr:row>
      <xdr:rowOff>19050</xdr:rowOff>
    </xdr:from>
    <xdr:to>
      <xdr:col>5</xdr:col>
      <xdr:colOff>76200</xdr:colOff>
      <xdr:row>10</xdr:row>
      <xdr:rowOff>171450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898506B1-8A49-4310-99B4-5B6B515F4946}"/>
            </a:ext>
          </a:extLst>
        </xdr:cNvPr>
        <xdr:cNvSpPr txBox="1">
          <a:spLocks noChangeArrowheads="1"/>
        </xdr:cNvSpPr>
      </xdr:nvSpPr>
      <xdr:spPr bwMode="auto">
        <a:xfrm>
          <a:off x="4914900" y="1419225"/>
          <a:ext cx="133350" cy="1524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5</xdr:col>
      <xdr:colOff>647700</xdr:colOff>
      <xdr:row>10</xdr:row>
      <xdr:rowOff>114300</xdr:rowOff>
    </xdr:from>
    <xdr:to>
      <xdr:col>6</xdr:col>
      <xdr:colOff>104775</xdr:colOff>
      <xdr:row>10</xdr:row>
      <xdr:rowOff>114300</xdr:rowOff>
    </xdr:to>
    <xdr:sp macro="" textlink="">
      <xdr:nvSpPr>
        <xdr:cNvPr id="6" name="Line 28">
          <a:extLst>
            <a:ext uri="{FF2B5EF4-FFF2-40B4-BE49-F238E27FC236}">
              <a16:creationId xmlns:a16="http://schemas.microsoft.com/office/drawing/2014/main" id="{607D4FD3-14B9-4324-A86F-AD0E962947A2}"/>
            </a:ext>
          </a:extLst>
        </xdr:cNvPr>
        <xdr:cNvSpPr>
          <a:spLocks noChangeShapeType="1"/>
        </xdr:cNvSpPr>
      </xdr:nvSpPr>
      <xdr:spPr bwMode="auto">
        <a:xfrm>
          <a:off x="5619750" y="151447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12</xdr:row>
      <xdr:rowOff>76808</xdr:rowOff>
    </xdr:from>
    <xdr:to>
      <xdr:col>3</xdr:col>
      <xdr:colOff>419100</xdr:colOff>
      <xdr:row>20</xdr:row>
      <xdr:rowOff>124433</xdr:rowOff>
    </xdr:to>
    <xdr:sp macro="" textlink="">
      <xdr:nvSpPr>
        <xdr:cNvPr id="7" name="Text Box 33">
          <a:extLst>
            <a:ext uri="{FF2B5EF4-FFF2-40B4-BE49-F238E27FC236}">
              <a16:creationId xmlns:a16="http://schemas.microsoft.com/office/drawing/2014/main" id="{D7B70390-DD63-49FD-955C-70C2F3F16B1A}"/>
            </a:ext>
          </a:extLst>
        </xdr:cNvPr>
        <xdr:cNvSpPr txBox="1">
          <a:spLocks noChangeArrowheads="1"/>
        </xdr:cNvSpPr>
      </xdr:nvSpPr>
      <xdr:spPr bwMode="auto">
        <a:xfrm>
          <a:off x="3886200" y="1934183"/>
          <a:ext cx="2286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BGF für alle Zeilen</a:t>
          </a:r>
        </a:p>
      </xdr:txBody>
    </xdr:sp>
    <xdr:clientData/>
  </xdr:twoCellAnchor>
  <xdr:twoCellAnchor>
    <xdr:from>
      <xdr:col>7</xdr:col>
      <xdr:colOff>609600</xdr:colOff>
      <xdr:row>10</xdr:row>
      <xdr:rowOff>114300</xdr:rowOff>
    </xdr:from>
    <xdr:to>
      <xdr:col>8</xdr:col>
      <xdr:colOff>66675</xdr:colOff>
      <xdr:row>10</xdr:row>
      <xdr:rowOff>114300</xdr:rowOff>
    </xdr:to>
    <xdr:sp macro="" textlink="">
      <xdr:nvSpPr>
        <xdr:cNvPr id="8" name="Line 28">
          <a:extLst>
            <a:ext uri="{FF2B5EF4-FFF2-40B4-BE49-F238E27FC236}">
              <a16:creationId xmlns:a16="http://schemas.microsoft.com/office/drawing/2014/main" id="{43F173B6-66FC-460C-BE48-5756303531B3}"/>
            </a:ext>
          </a:extLst>
        </xdr:cNvPr>
        <xdr:cNvSpPr>
          <a:spLocks noChangeShapeType="1"/>
        </xdr:cNvSpPr>
      </xdr:nvSpPr>
      <xdr:spPr bwMode="auto">
        <a:xfrm>
          <a:off x="6953250" y="15144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ki.de/baupreisindex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2022-959D-4CD0-B3DE-2F16D2A3DC6B}">
  <sheetPr>
    <pageSetUpPr fitToPage="1"/>
  </sheetPr>
  <dimension ref="A2:Q40"/>
  <sheetViews>
    <sheetView showGridLines="0" zoomScale="110" zoomScaleNormal="110" workbookViewId="0">
      <selection activeCell="K43" sqref="K43"/>
    </sheetView>
  </sheetViews>
  <sheetFormatPr baseColWidth="10" defaultRowHeight="12.75" x14ac:dyDescent="0.2"/>
  <cols>
    <col min="1" max="1" width="6.42578125" style="38" customWidth="1"/>
    <col min="2" max="2" width="39.28515625" style="38" customWidth="1"/>
    <col min="3" max="3" width="9.7109375" style="38" customWidth="1"/>
    <col min="4" max="4" width="8.85546875" style="38" customWidth="1"/>
    <col min="5" max="7" width="10.28515625" style="38" customWidth="1"/>
    <col min="8" max="8" width="10.85546875" style="38" bestFit="1" customWidth="1"/>
    <col min="9" max="9" width="11" style="38" bestFit="1" customWidth="1"/>
    <col min="10" max="11" width="13.28515625" style="38" customWidth="1"/>
    <col min="12" max="12" width="6.5703125" style="38" customWidth="1"/>
    <col min="13" max="16384" width="11.42578125" style="38"/>
  </cols>
  <sheetData>
    <row r="2" spans="1:17" ht="16.5" x14ac:dyDescent="0.25">
      <c r="A2" s="18"/>
      <c r="B2" s="18"/>
      <c r="C2" s="18"/>
      <c r="D2" s="187"/>
      <c r="E2" s="187"/>
      <c r="F2" s="187"/>
      <c r="G2" s="187"/>
      <c r="H2" s="187"/>
      <c r="I2" s="187"/>
      <c r="J2" s="187"/>
      <c r="K2" s="187"/>
      <c r="L2" s="18"/>
      <c r="M2" s="18"/>
    </row>
    <row r="3" spans="1:17" ht="16.5" x14ac:dyDescent="0.25">
      <c r="A3" s="27" t="s">
        <v>43</v>
      </c>
      <c r="B3" s="209"/>
      <c r="C3" s="210"/>
      <c r="D3" s="211"/>
      <c r="E3" s="18"/>
      <c r="F3" s="28" t="s">
        <v>45</v>
      </c>
      <c r="G3" s="207"/>
      <c r="H3" s="208"/>
      <c r="I3" s="18"/>
      <c r="J3" s="28" t="s">
        <v>44</v>
      </c>
      <c r="K3" s="212"/>
      <c r="L3" s="213"/>
      <c r="M3" s="18"/>
    </row>
    <row r="4" spans="1:17" ht="4.5" customHeight="1" x14ac:dyDescent="0.2">
      <c r="A4" s="18"/>
      <c r="B4" s="18"/>
      <c r="C4" s="18"/>
      <c r="D4" s="18"/>
      <c r="E4" s="188"/>
      <c r="F4" s="18"/>
      <c r="G4" s="18"/>
      <c r="H4" s="18"/>
      <c r="I4" s="18"/>
      <c r="J4" s="18"/>
      <c r="K4" s="18"/>
      <c r="L4" s="18"/>
      <c r="M4" s="18"/>
    </row>
    <row r="5" spans="1:17" ht="20.25" customHeight="1" x14ac:dyDescent="0.2">
      <c r="A5" s="18"/>
      <c r="B5" s="18"/>
      <c r="C5" s="18"/>
      <c r="D5" s="18"/>
      <c r="E5" s="18"/>
      <c r="F5" s="18"/>
      <c r="G5" s="18"/>
      <c r="H5" s="24"/>
      <c r="I5" s="26" t="s">
        <v>54</v>
      </c>
      <c r="J5" s="204"/>
      <c r="K5" s="205"/>
      <c r="L5" s="206"/>
      <c r="M5" s="18"/>
    </row>
    <row r="6" spans="1:17" s="190" customFormat="1" ht="15" x14ac:dyDescent="0.2">
      <c r="A6" s="49" t="s">
        <v>107</v>
      </c>
      <c r="B6" s="49"/>
      <c r="C6" s="24"/>
      <c r="D6" s="24"/>
      <c r="E6" s="24"/>
      <c r="F6" s="24"/>
      <c r="G6" s="24"/>
      <c r="H6" s="24"/>
      <c r="I6" s="24"/>
      <c r="J6" s="26"/>
      <c r="K6" s="24"/>
      <c r="L6" s="189"/>
      <c r="M6" s="9"/>
    </row>
    <row r="7" spans="1:17" ht="5.2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7" ht="16.5" customHeight="1" thickBot="1" x14ac:dyDescent="0.25">
      <c r="A8" s="102" t="s">
        <v>63</v>
      </c>
      <c r="B8" s="102"/>
      <c r="C8" s="103"/>
      <c r="D8" s="103"/>
      <c r="E8" s="103"/>
      <c r="F8" s="103"/>
      <c r="G8" s="103"/>
      <c r="H8" s="103"/>
      <c r="I8" s="103"/>
      <c r="J8" s="104"/>
      <c r="K8" s="18"/>
      <c r="L8" s="18"/>
      <c r="M8" s="18"/>
    </row>
    <row r="9" spans="1:17" ht="19.5" customHeight="1" x14ac:dyDescent="0.2">
      <c r="A9" s="44" t="s">
        <v>78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18"/>
    </row>
    <row r="10" spans="1:17" s="191" customFormat="1" ht="18" customHeight="1" x14ac:dyDescent="0.2">
      <c r="A10" s="105" t="s">
        <v>32</v>
      </c>
      <c r="B10" s="106" t="s">
        <v>53</v>
      </c>
      <c r="C10" s="107" t="s">
        <v>0</v>
      </c>
      <c r="D10" s="214" t="s">
        <v>99</v>
      </c>
      <c r="E10" s="215"/>
      <c r="F10" s="215"/>
      <c r="G10" s="216"/>
      <c r="H10" s="217" t="s">
        <v>100</v>
      </c>
      <c r="I10" s="218"/>
      <c r="J10" s="108" t="s">
        <v>25</v>
      </c>
      <c r="K10" s="109" t="s">
        <v>29</v>
      </c>
      <c r="L10" s="110" t="s">
        <v>32</v>
      </c>
      <c r="M10" s="18"/>
      <c r="N10" s="38"/>
      <c r="O10" s="38"/>
      <c r="P10" s="38"/>
      <c r="Q10" s="38"/>
    </row>
    <row r="11" spans="1:17" s="191" customFormat="1" ht="18" customHeight="1" thickBot="1" x14ac:dyDescent="0.25">
      <c r="A11" s="111"/>
      <c r="B11" s="30"/>
      <c r="C11" s="112" t="s">
        <v>5</v>
      </c>
      <c r="D11" s="113" t="s">
        <v>42</v>
      </c>
      <c r="E11" s="114" t="s">
        <v>2</v>
      </c>
      <c r="F11" s="114" t="s">
        <v>3</v>
      </c>
      <c r="G11" s="114" t="s">
        <v>4</v>
      </c>
      <c r="H11" s="114" t="s">
        <v>21</v>
      </c>
      <c r="I11" s="114" t="s">
        <v>4</v>
      </c>
      <c r="J11" s="115" t="s">
        <v>38</v>
      </c>
      <c r="K11" s="116" t="s">
        <v>38</v>
      </c>
      <c r="L11" s="117"/>
      <c r="M11" s="18"/>
      <c r="N11" s="38"/>
      <c r="O11" s="38"/>
      <c r="P11" s="38"/>
      <c r="Q11" s="38"/>
    </row>
    <row r="12" spans="1:17" ht="18" customHeight="1" x14ac:dyDescent="0.2">
      <c r="A12" s="118">
        <v>310</v>
      </c>
      <c r="B12" s="119" t="s">
        <v>65</v>
      </c>
      <c r="C12" s="120" t="s">
        <v>6</v>
      </c>
      <c r="D12" s="121"/>
      <c r="E12" s="122"/>
      <c r="F12" s="123">
        <f t="shared" ref="F12:F20" si="0">$D$12*E12</f>
        <v>0</v>
      </c>
      <c r="G12" s="124"/>
      <c r="H12" s="125"/>
      <c r="I12" s="126"/>
      <c r="J12" s="127">
        <f>G12*I12</f>
        <v>0</v>
      </c>
      <c r="K12" s="128">
        <f t="shared" ref="K12:K20" si="1">ROUND(J12/(1+F$36),2)</f>
        <v>0</v>
      </c>
      <c r="L12" s="129">
        <v>310</v>
      </c>
      <c r="M12" s="18"/>
    </row>
    <row r="13" spans="1:17" ht="18" customHeight="1" x14ac:dyDescent="0.2">
      <c r="A13" s="118">
        <v>320</v>
      </c>
      <c r="B13" s="130" t="s">
        <v>66</v>
      </c>
      <c r="C13" s="131" t="s">
        <v>7</v>
      </c>
      <c r="D13" s="132"/>
      <c r="E13" s="133"/>
      <c r="F13" s="123">
        <f t="shared" si="0"/>
        <v>0</v>
      </c>
      <c r="G13" s="134"/>
      <c r="H13" s="135"/>
      <c r="I13" s="136"/>
      <c r="J13" s="137">
        <f t="shared" ref="J13:J20" si="2">G13*I13</f>
        <v>0</v>
      </c>
      <c r="K13" s="138">
        <f t="shared" si="1"/>
        <v>0</v>
      </c>
      <c r="L13" s="139">
        <v>320</v>
      </c>
      <c r="M13" s="18"/>
    </row>
    <row r="14" spans="1:17" ht="18" customHeight="1" x14ac:dyDescent="0.2">
      <c r="A14" s="118">
        <v>330</v>
      </c>
      <c r="B14" s="130" t="s">
        <v>73</v>
      </c>
      <c r="C14" s="131" t="s">
        <v>8</v>
      </c>
      <c r="D14" s="140"/>
      <c r="E14" s="133"/>
      <c r="F14" s="123">
        <f t="shared" si="0"/>
        <v>0</v>
      </c>
      <c r="G14" s="134"/>
      <c r="H14" s="135"/>
      <c r="I14" s="136"/>
      <c r="J14" s="137">
        <f t="shared" si="2"/>
        <v>0</v>
      </c>
      <c r="K14" s="138">
        <f t="shared" si="1"/>
        <v>0</v>
      </c>
      <c r="L14" s="139">
        <v>330</v>
      </c>
      <c r="M14" s="18"/>
    </row>
    <row r="15" spans="1:17" ht="18" customHeight="1" x14ac:dyDescent="0.2">
      <c r="A15" s="118">
        <v>340</v>
      </c>
      <c r="B15" s="130" t="s">
        <v>74</v>
      </c>
      <c r="C15" s="131" t="s">
        <v>9</v>
      </c>
      <c r="D15" s="140"/>
      <c r="E15" s="133"/>
      <c r="F15" s="123">
        <f t="shared" si="0"/>
        <v>0</v>
      </c>
      <c r="G15" s="134"/>
      <c r="H15" s="135"/>
      <c r="I15" s="136"/>
      <c r="J15" s="137">
        <f t="shared" si="2"/>
        <v>0</v>
      </c>
      <c r="K15" s="138">
        <f t="shared" si="1"/>
        <v>0</v>
      </c>
      <c r="L15" s="139">
        <v>340</v>
      </c>
      <c r="M15" s="18"/>
    </row>
    <row r="16" spans="1:17" ht="18" customHeight="1" x14ac:dyDescent="0.2">
      <c r="A16" s="118">
        <v>350</v>
      </c>
      <c r="B16" s="130" t="s">
        <v>67</v>
      </c>
      <c r="C16" s="131" t="s">
        <v>10</v>
      </c>
      <c r="D16" s="140"/>
      <c r="E16" s="133"/>
      <c r="F16" s="123">
        <f t="shared" si="0"/>
        <v>0</v>
      </c>
      <c r="G16" s="134"/>
      <c r="H16" s="135"/>
      <c r="I16" s="136"/>
      <c r="J16" s="137">
        <f t="shared" si="2"/>
        <v>0</v>
      </c>
      <c r="K16" s="138">
        <f t="shared" si="1"/>
        <v>0</v>
      </c>
      <c r="L16" s="139">
        <v>350</v>
      </c>
      <c r="M16" s="18"/>
    </row>
    <row r="17" spans="1:13" ht="18" customHeight="1" x14ac:dyDescent="0.2">
      <c r="A17" s="118">
        <v>360</v>
      </c>
      <c r="B17" s="130" t="s">
        <v>46</v>
      </c>
      <c r="C17" s="131" t="s">
        <v>11</v>
      </c>
      <c r="D17" s="140"/>
      <c r="E17" s="133"/>
      <c r="F17" s="123">
        <f t="shared" si="0"/>
        <v>0</v>
      </c>
      <c r="G17" s="134"/>
      <c r="H17" s="135"/>
      <c r="I17" s="136"/>
      <c r="J17" s="137">
        <f t="shared" si="2"/>
        <v>0</v>
      </c>
      <c r="K17" s="138">
        <f t="shared" si="1"/>
        <v>0</v>
      </c>
      <c r="L17" s="139">
        <v>360</v>
      </c>
      <c r="M17" s="18"/>
    </row>
    <row r="18" spans="1:13" ht="18" customHeight="1" x14ac:dyDescent="0.2">
      <c r="A18" s="118">
        <v>370</v>
      </c>
      <c r="B18" s="130" t="s">
        <v>64</v>
      </c>
      <c r="C18" s="131" t="s">
        <v>12</v>
      </c>
      <c r="D18" s="140"/>
      <c r="E18" s="141">
        <v>1</v>
      </c>
      <c r="F18" s="123">
        <f t="shared" si="0"/>
        <v>0</v>
      </c>
      <c r="G18" s="123">
        <f>$D$12*E18</f>
        <v>0</v>
      </c>
      <c r="H18" s="135">
        <v>0</v>
      </c>
      <c r="I18" s="136">
        <v>0</v>
      </c>
      <c r="J18" s="137">
        <f t="shared" si="2"/>
        <v>0</v>
      </c>
      <c r="K18" s="138">
        <f t="shared" si="1"/>
        <v>0</v>
      </c>
      <c r="L18" s="139">
        <v>370</v>
      </c>
      <c r="M18" s="18"/>
    </row>
    <row r="19" spans="1:13" ht="18" customHeight="1" x14ac:dyDescent="0.2">
      <c r="A19" s="118">
        <v>380</v>
      </c>
      <c r="B19" s="130" t="s">
        <v>47</v>
      </c>
      <c r="C19" s="131" t="s">
        <v>12</v>
      </c>
      <c r="D19" s="140"/>
      <c r="E19" s="141">
        <v>1</v>
      </c>
      <c r="F19" s="123">
        <f t="shared" si="0"/>
        <v>0</v>
      </c>
      <c r="G19" s="123">
        <f>$D$12*E19</f>
        <v>0</v>
      </c>
      <c r="H19" s="135"/>
      <c r="I19" s="136"/>
      <c r="J19" s="137">
        <f t="shared" si="2"/>
        <v>0</v>
      </c>
      <c r="K19" s="138">
        <f t="shared" si="1"/>
        <v>0</v>
      </c>
      <c r="L19" s="139">
        <v>380</v>
      </c>
      <c r="M19" s="18"/>
    </row>
    <row r="20" spans="1:13" ht="18" customHeight="1" thickBot="1" x14ac:dyDescent="0.25">
      <c r="A20" s="118">
        <v>390</v>
      </c>
      <c r="B20" s="142" t="s">
        <v>48</v>
      </c>
      <c r="C20" s="131" t="s">
        <v>12</v>
      </c>
      <c r="D20" s="140"/>
      <c r="E20" s="143">
        <v>1</v>
      </c>
      <c r="F20" s="123">
        <f t="shared" si="0"/>
        <v>0</v>
      </c>
      <c r="G20" s="123">
        <f t="shared" ref="G20:G32" si="3">$D$12*E20</f>
        <v>0</v>
      </c>
      <c r="H20" s="144"/>
      <c r="I20" s="145"/>
      <c r="J20" s="137">
        <f t="shared" si="2"/>
        <v>0</v>
      </c>
      <c r="K20" s="138">
        <f t="shared" si="1"/>
        <v>0</v>
      </c>
      <c r="L20" s="146">
        <v>390</v>
      </c>
      <c r="M20" s="18"/>
    </row>
    <row r="21" spans="1:13" s="191" customFormat="1" ht="18" customHeight="1" thickBot="1" x14ac:dyDescent="0.25">
      <c r="A21" s="147">
        <v>300</v>
      </c>
      <c r="B21" s="148" t="s">
        <v>16</v>
      </c>
      <c r="C21" s="149" t="s">
        <v>1</v>
      </c>
      <c r="D21" s="140"/>
      <c r="E21" s="150"/>
      <c r="F21" s="112"/>
      <c r="G21" s="112"/>
      <c r="H21" s="112"/>
      <c r="I21" s="112" t="s">
        <v>57</v>
      </c>
      <c r="J21" s="151">
        <f>SUM(J12:J20)</f>
        <v>0</v>
      </c>
      <c r="K21" s="152">
        <f>SUM(K12:K20)</f>
        <v>0</v>
      </c>
      <c r="L21" s="117">
        <v>300</v>
      </c>
      <c r="M21" s="192"/>
    </row>
    <row r="22" spans="1:13" ht="18" customHeight="1" x14ac:dyDescent="0.2">
      <c r="A22" s="153">
        <v>410</v>
      </c>
      <c r="B22" s="154" t="s">
        <v>49</v>
      </c>
      <c r="C22" s="131" t="s">
        <v>12</v>
      </c>
      <c r="D22" s="140"/>
      <c r="E22" s="155">
        <v>1</v>
      </c>
      <c r="F22" s="123">
        <f t="shared" ref="F22:F32" si="4">$D$12*E22</f>
        <v>0</v>
      </c>
      <c r="G22" s="123">
        <f t="shared" si="3"/>
        <v>0</v>
      </c>
      <c r="H22" s="125"/>
      <c r="I22" s="126"/>
      <c r="J22" s="156">
        <f>G22*I22</f>
        <v>0</v>
      </c>
      <c r="K22" s="128">
        <f t="shared" ref="K22:K32" si="5">ROUND(J22/(1+F$36),2)</f>
        <v>0</v>
      </c>
      <c r="L22" s="157">
        <v>410</v>
      </c>
      <c r="M22" s="18"/>
    </row>
    <row r="23" spans="1:13" ht="18" customHeight="1" x14ac:dyDescent="0.2">
      <c r="A23" s="158">
        <v>420</v>
      </c>
      <c r="B23" s="130" t="s">
        <v>50</v>
      </c>
      <c r="C23" s="131" t="s">
        <v>12</v>
      </c>
      <c r="D23" s="140"/>
      <c r="E23" s="141">
        <v>1</v>
      </c>
      <c r="F23" s="123">
        <f t="shared" si="4"/>
        <v>0</v>
      </c>
      <c r="G23" s="123">
        <f t="shared" si="3"/>
        <v>0</v>
      </c>
      <c r="H23" s="135"/>
      <c r="I23" s="136"/>
      <c r="J23" s="156">
        <f>G23*I23</f>
        <v>0</v>
      </c>
      <c r="K23" s="128">
        <f t="shared" si="5"/>
        <v>0</v>
      </c>
      <c r="L23" s="139">
        <v>420</v>
      </c>
      <c r="M23" s="18"/>
    </row>
    <row r="24" spans="1:13" ht="18" customHeight="1" x14ac:dyDescent="0.2">
      <c r="A24" s="158">
        <v>430</v>
      </c>
      <c r="B24" s="130" t="s">
        <v>68</v>
      </c>
      <c r="C24" s="131" t="s">
        <v>12</v>
      </c>
      <c r="D24" s="140"/>
      <c r="E24" s="141">
        <v>1</v>
      </c>
      <c r="F24" s="123">
        <f t="shared" si="4"/>
        <v>0</v>
      </c>
      <c r="G24" s="123">
        <f t="shared" si="3"/>
        <v>0</v>
      </c>
      <c r="H24" s="135"/>
      <c r="I24" s="136"/>
      <c r="J24" s="156">
        <f>G24*I24</f>
        <v>0</v>
      </c>
      <c r="K24" s="128">
        <f t="shared" si="5"/>
        <v>0</v>
      </c>
      <c r="L24" s="139">
        <v>430</v>
      </c>
      <c r="M24" s="18"/>
    </row>
    <row r="25" spans="1:13" ht="18" customHeight="1" x14ac:dyDescent="0.2">
      <c r="A25" s="159" t="s">
        <v>40</v>
      </c>
      <c r="B25" s="160"/>
      <c r="C25" s="161"/>
      <c r="D25" s="140"/>
      <c r="E25" s="162"/>
      <c r="F25" s="163"/>
      <c r="G25" s="163"/>
      <c r="H25" s="163"/>
      <c r="I25" s="164" t="s">
        <v>58</v>
      </c>
      <c r="J25" s="165">
        <f>SUM(J22:J24)</f>
        <v>0</v>
      </c>
      <c r="K25" s="166">
        <f t="shared" si="5"/>
        <v>0</v>
      </c>
      <c r="L25" s="167" t="s">
        <v>34</v>
      </c>
      <c r="M25" s="18"/>
    </row>
    <row r="26" spans="1:13" ht="18" customHeight="1" x14ac:dyDescent="0.2">
      <c r="A26" s="158">
        <v>440</v>
      </c>
      <c r="B26" s="130" t="s">
        <v>69</v>
      </c>
      <c r="C26" s="131" t="s">
        <v>12</v>
      </c>
      <c r="D26" s="140"/>
      <c r="E26" s="141">
        <v>1</v>
      </c>
      <c r="F26" s="123">
        <f t="shared" si="4"/>
        <v>0</v>
      </c>
      <c r="G26" s="123">
        <f t="shared" si="3"/>
        <v>0</v>
      </c>
      <c r="H26" s="135"/>
      <c r="I26" s="136"/>
      <c r="J26" s="156">
        <f>G26*I26</f>
        <v>0</v>
      </c>
      <c r="K26" s="128">
        <f t="shared" si="5"/>
        <v>0</v>
      </c>
      <c r="L26" s="139">
        <v>440</v>
      </c>
      <c r="M26" s="18"/>
    </row>
    <row r="27" spans="1:13" ht="18" customHeight="1" x14ac:dyDescent="0.2">
      <c r="A27" s="158">
        <v>450</v>
      </c>
      <c r="B27" s="130" t="s">
        <v>70</v>
      </c>
      <c r="C27" s="131" t="s">
        <v>12</v>
      </c>
      <c r="D27" s="140"/>
      <c r="E27" s="141">
        <v>1</v>
      </c>
      <c r="F27" s="123">
        <f t="shared" si="4"/>
        <v>0</v>
      </c>
      <c r="G27" s="123">
        <f t="shared" si="3"/>
        <v>0</v>
      </c>
      <c r="H27" s="135"/>
      <c r="I27" s="136"/>
      <c r="J27" s="156">
        <f>G27*I27</f>
        <v>0</v>
      </c>
      <c r="K27" s="128">
        <f t="shared" si="5"/>
        <v>0</v>
      </c>
      <c r="L27" s="139">
        <v>450</v>
      </c>
      <c r="M27" s="18"/>
    </row>
    <row r="28" spans="1:13" ht="18" customHeight="1" x14ac:dyDescent="0.2">
      <c r="A28" s="159" t="s">
        <v>39</v>
      </c>
      <c r="B28" s="160"/>
      <c r="C28" s="161"/>
      <c r="D28" s="140"/>
      <c r="E28" s="162"/>
      <c r="F28" s="163"/>
      <c r="G28" s="163"/>
      <c r="H28" s="163"/>
      <c r="I28" s="164" t="s">
        <v>59</v>
      </c>
      <c r="J28" s="165">
        <f>SUM(J26:J27)</f>
        <v>0</v>
      </c>
      <c r="K28" s="166">
        <f t="shared" si="5"/>
        <v>0</v>
      </c>
      <c r="L28" s="167" t="s">
        <v>41</v>
      </c>
      <c r="M28" s="18"/>
    </row>
    <row r="29" spans="1:13" ht="18" customHeight="1" x14ac:dyDescent="0.2">
      <c r="A29" s="158">
        <v>460</v>
      </c>
      <c r="B29" s="130" t="s">
        <v>51</v>
      </c>
      <c r="C29" s="131" t="s">
        <v>12</v>
      </c>
      <c r="D29" s="140"/>
      <c r="E29" s="141">
        <v>1</v>
      </c>
      <c r="F29" s="123">
        <f t="shared" si="4"/>
        <v>0</v>
      </c>
      <c r="G29" s="123">
        <f t="shared" si="3"/>
        <v>0</v>
      </c>
      <c r="H29" s="135"/>
      <c r="I29" s="136"/>
      <c r="J29" s="156">
        <f>G29*I29</f>
        <v>0</v>
      </c>
      <c r="K29" s="128">
        <f t="shared" si="5"/>
        <v>0</v>
      </c>
      <c r="L29" s="139">
        <v>460</v>
      </c>
      <c r="M29" s="18"/>
    </row>
    <row r="30" spans="1:13" ht="18" customHeight="1" x14ac:dyDescent="0.2">
      <c r="A30" s="158">
        <v>470</v>
      </c>
      <c r="B30" s="130" t="s">
        <v>72</v>
      </c>
      <c r="C30" s="131" t="s">
        <v>12</v>
      </c>
      <c r="D30" s="140"/>
      <c r="E30" s="141">
        <v>1</v>
      </c>
      <c r="F30" s="123">
        <f t="shared" si="4"/>
        <v>0</v>
      </c>
      <c r="G30" s="123">
        <f t="shared" si="3"/>
        <v>0</v>
      </c>
      <c r="H30" s="135"/>
      <c r="I30" s="136"/>
      <c r="J30" s="156">
        <f>G30*I30</f>
        <v>0</v>
      </c>
      <c r="K30" s="128">
        <f t="shared" si="5"/>
        <v>0</v>
      </c>
      <c r="L30" s="139">
        <v>470</v>
      </c>
      <c r="M30" s="18"/>
    </row>
    <row r="31" spans="1:13" ht="18" customHeight="1" x14ac:dyDescent="0.2">
      <c r="A31" s="158">
        <v>480</v>
      </c>
      <c r="B31" s="130" t="s">
        <v>71</v>
      </c>
      <c r="C31" s="131" t="s">
        <v>12</v>
      </c>
      <c r="D31" s="140"/>
      <c r="E31" s="141">
        <v>1</v>
      </c>
      <c r="F31" s="123">
        <f t="shared" si="4"/>
        <v>0</v>
      </c>
      <c r="G31" s="123">
        <f t="shared" si="3"/>
        <v>0</v>
      </c>
      <c r="H31" s="135"/>
      <c r="I31" s="136"/>
      <c r="J31" s="156">
        <f>G31*I31</f>
        <v>0</v>
      </c>
      <c r="K31" s="128">
        <f t="shared" si="5"/>
        <v>0</v>
      </c>
      <c r="L31" s="139">
        <v>480</v>
      </c>
      <c r="M31" s="18"/>
    </row>
    <row r="32" spans="1:13" ht="18" customHeight="1" thickBot="1" x14ac:dyDescent="0.25">
      <c r="A32" s="168">
        <v>490</v>
      </c>
      <c r="B32" s="169" t="s">
        <v>52</v>
      </c>
      <c r="C32" s="131" t="s">
        <v>12</v>
      </c>
      <c r="D32" s="170"/>
      <c r="E32" s="171">
        <v>1</v>
      </c>
      <c r="F32" s="172">
        <f t="shared" si="4"/>
        <v>0</v>
      </c>
      <c r="G32" s="172">
        <f t="shared" si="3"/>
        <v>0</v>
      </c>
      <c r="H32" s="173"/>
      <c r="I32" s="145"/>
      <c r="J32" s="174">
        <f>G32*I32</f>
        <v>0</v>
      </c>
      <c r="K32" s="175">
        <f t="shared" si="5"/>
        <v>0</v>
      </c>
      <c r="L32" s="146">
        <v>490</v>
      </c>
      <c r="M32" s="18"/>
    </row>
    <row r="33" spans="1:13" s="191" customFormat="1" ht="18" customHeight="1" thickBot="1" x14ac:dyDescent="0.25">
      <c r="A33" s="147">
        <v>400</v>
      </c>
      <c r="B33" s="148" t="s">
        <v>17</v>
      </c>
      <c r="C33" s="176" t="s">
        <v>1</v>
      </c>
      <c r="D33" s="177"/>
      <c r="E33" s="178"/>
      <c r="F33" s="178"/>
      <c r="G33" s="178"/>
      <c r="H33" s="179"/>
      <c r="I33" s="180" t="s">
        <v>60</v>
      </c>
      <c r="J33" s="151">
        <f>SUM(J25,J28:J32)</f>
        <v>0</v>
      </c>
      <c r="K33" s="152">
        <f>SUM(K25,K28:K32)</f>
        <v>0</v>
      </c>
      <c r="L33" s="117">
        <v>400</v>
      </c>
      <c r="M33" s="192"/>
    </row>
    <row r="34" spans="1:13" s="191" customFormat="1" ht="18" customHeight="1" thickBot="1" x14ac:dyDescent="0.25">
      <c r="A34" s="219" t="s">
        <v>24</v>
      </c>
      <c r="B34" s="220"/>
      <c r="C34" s="220"/>
      <c r="D34" s="220"/>
      <c r="E34" s="220"/>
      <c r="F34" s="220"/>
      <c r="G34" s="220"/>
      <c r="H34" s="220"/>
      <c r="I34" s="181" t="s">
        <v>61</v>
      </c>
      <c r="J34" s="182">
        <f>J21+J33</f>
        <v>0</v>
      </c>
      <c r="K34" s="183">
        <f>K21+K33</f>
        <v>0</v>
      </c>
      <c r="L34" s="184" t="s">
        <v>33</v>
      </c>
      <c r="M34" s="192"/>
    </row>
    <row r="35" spans="1:13" x14ac:dyDescent="0.2">
      <c r="A35" s="18"/>
      <c r="B35" s="18"/>
      <c r="C35" s="18"/>
      <c r="D35" s="18"/>
      <c r="E35" s="193"/>
      <c r="F35" s="193"/>
      <c r="G35" s="193"/>
      <c r="H35" s="193"/>
      <c r="I35" s="193"/>
      <c r="J35" s="193"/>
      <c r="K35" s="193"/>
      <c r="L35" s="18"/>
      <c r="M35" s="18"/>
    </row>
    <row r="36" spans="1:13" x14ac:dyDescent="0.2">
      <c r="A36" s="9"/>
      <c r="B36" s="9"/>
      <c r="C36" s="9"/>
      <c r="D36" s="222" t="s">
        <v>86</v>
      </c>
      <c r="E36" s="222"/>
      <c r="F36" s="223">
        <f>'1. Ebene (BGF)'!J24</f>
        <v>0.19</v>
      </c>
      <c r="G36" s="223"/>
      <c r="H36" s="194" t="s">
        <v>30</v>
      </c>
      <c r="I36" s="194" t="s">
        <v>31</v>
      </c>
      <c r="J36" s="195"/>
      <c r="K36" s="196"/>
      <c r="L36" s="18"/>
      <c r="M36" s="18"/>
    </row>
    <row r="37" spans="1:13" x14ac:dyDescent="0.2">
      <c r="A37" s="9"/>
      <c r="B37" s="9"/>
      <c r="C37" s="9"/>
      <c r="D37" s="197" t="s">
        <v>77</v>
      </c>
      <c r="E37" s="197"/>
      <c r="F37" s="198"/>
      <c r="G37" s="198"/>
      <c r="H37" s="199">
        <v>2026</v>
      </c>
      <c r="I37" s="199"/>
      <c r="J37" s="200"/>
      <c r="K37" s="196"/>
      <c r="L37" s="18"/>
      <c r="M37" s="18"/>
    </row>
    <row r="38" spans="1:13" x14ac:dyDescent="0.2">
      <c r="A38" s="9"/>
      <c r="B38" s="9"/>
      <c r="C38" s="18"/>
      <c r="D38" s="197" t="s">
        <v>85</v>
      </c>
      <c r="E38" s="221"/>
      <c r="F38" s="221"/>
      <c r="G38" s="221"/>
      <c r="H38" s="221"/>
      <c r="I38" s="221"/>
      <c r="J38" s="201"/>
      <c r="K38" s="196"/>
      <c r="L38" s="18"/>
      <c r="M38" s="18"/>
    </row>
    <row r="39" spans="1:13" x14ac:dyDescent="0.2">
      <c r="A39" s="18"/>
      <c r="B39" s="18"/>
      <c r="C39" s="18"/>
      <c r="D39" s="202" t="s">
        <v>55</v>
      </c>
      <c r="E39" s="203"/>
      <c r="F39" s="203"/>
      <c r="G39" s="203"/>
      <c r="H39" s="203"/>
      <c r="I39" s="203"/>
      <c r="J39" s="18"/>
      <c r="K39" s="18"/>
      <c r="L39" s="18"/>
      <c r="M39" s="18"/>
    </row>
    <row r="40" spans="1:13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</sheetData>
  <sheetProtection selectLockedCells="1"/>
  <mergeCells count="10">
    <mergeCell ref="A34:H34"/>
    <mergeCell ref="E38:I38"/>
    <mergeCell ref="D36:E36"/>
    <mergeCell ref="F36:G36"/>
    <mergeCell ref="J5:L5"/>
    <mergeCell ref="G3:H3"/>
    <mergeCell ref="B3:D3"/>
    <mergeCell ref="K3:L3"/>
    <mergeCell ref="D10:G10"/>
    <mergeCell ref="H10:I10"/>
  </mergeCells>
  <printOptions horizontalCentered="1"/>
  <pageMargins left="0.78740157480314965" right="0.78740157480314965" top="1.2598425196850394" bottom="0.74803149606299213" header="0.86614173228346458" footer="0.47244094488188981"/>
  <pageSetup paperSize="9" scale="75" orientation="landscape" r:id="rId1"/>
  <headerFooter scaleWithDoc="0">
    <oddHeader>&amp;L&amp;12GH Projekt AG&amp;C&amp;12Mengen- und Baukostensimulation&amp;R&amp;12Kostenermittlung</oddHeader>
    <oddFooter>&amp;L&amp;F&amp;CDruck: &amp;D&amp;R&amp;A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tabSelected="1" zoomScale="110" zoomScaleNormal="110" workbookViewId="0">
      <selection activeCell="I5" sqref="I5:J5"/>
    </sheetView>
  </sheetViews>
  <sheetFormatPr baseColWidth="10" defaultRowHeight="12.75" x14ac:dyDescent="0.2"/>
  <cols>
    <col min="1" max="1" width="7.85546875" style="35" customWidth="1"/>
    <col min="2" max="2" width="35.42578125" style="35" bestFit="1" customWidth="1"/>
    <col min="3" max="3" width="14.42578125" style="35" bestFit="1" customWidth="1"/>
    <col min="4" max="4" width="16.42578125" style="35" bestFit="1" customWidth="1"/>
    <col min="5" max="5" width="15.28515625" style="35" bestFit="1" customWidth="1"/>
    <col min="6" max="7" width="13.5703125" style="35" customWidth="1"/>
    <col min="8" max="8" width="8" style="35" bestFit="1" customWidth="1"/>
    <col min="9" max="10" width="14.7109375" style="35" customWidth="1"/>
    <col min="11" max="16384" width="11.42578125" style="35"/>
  </cols>
  <sheetData>
    <row r="1" spans="1:12" ht="16.5" x14ac:dyDescent="0.25">
      <c r="A1" s="38"/>
      <c r="B1" s="38"/>
      <c r="C1" s="39"/>
      <c r="D1" s="39"/>
      <c r="E1" s="39"/>
      <c r="F1" s="39"/>
      <c r="G1" s="39"/>
      <c r="H1" s="39"/>
      <c r="I1" s="39"/>
      <c r="J1" s="38"/>
    </row>
    <row r="2" spans="1:12" s="36" customForma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36" customFormat="1" ht="16.5" x14ac:dyDescent="0.25">
      <c r="A3" s="27" t="s">
        <v>43</v>
      </c>
      <c r="B3" s="209"/>
      <c r="C3" s="210"/>
      <c r="D3" s="211"/>
      <c r="E3" s="28" t="s">
        <v>45</v>
      </c>
      <c r="F3" s="207"/>
      <c r="G3" s="208"/>
      <c r="H3" s="23"/>
      <c r="I3" s="28" t="s">
        <v>44</v>
      </c>
      <c r="J3" s="90"/>
      <c r="K3" s="1"/>
    </row>
    <row r="4" spans="1:12" s="36" customFormat="1" ht="5.2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"/>
    </row>
    <row r="5" spans="1:12" ht="18" customHeight="1" x14ac:dyDescent="0.2">
      <c r="A5" s="49" t="s">
        <v>106</v>
      </c>
      <c r="B5" s="49"/>
      <c r="C5" s="49"/>
      <c r="D5" s="49"/>
      <c r="E5" s="24"/>
      <c r="F5" s="25"/>
      <c r="G5" s="24"/>
      <c r="H5" s="26" t="s">
        <v>54</v>
      </c>
      <c r="I5" s="204"/>
      <c r="J5" s="206"/>
      <c r="K5"/>
      <c r="L5" s="36" t="s">
        <v>101</v>
      </c>
    </row>
    <row r="6" spans="1:12" ht="6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/>
    </row>
    <row r="7" spans="1:12" ht="15" customHeight="1" thickBot="1" x14ac:dyDescent="0.25">
      <c r="A7" s="40" t="s">
        <v>63</v>
      </c>
      <c r="B7" s="41"/>
      <c r="C7" s="41"/>
      <c r="D7" s="41"/>
      <c r="E7" s="41"/>
      <c r="F7" s="42"/>
      <c r="G7" s="42"/>
      <c r="H7" s="55"/>
      <c r="I7" s="47"/>
      <c r="J7" s="47"/>
      <c r="K7"/>
    </row>
    <row r="8" spans="1:12" ht="18.75" customHeight="1" x14ac:dyDescent="0.2">
      <c r="A8" s="43" t="s">
        <v>79</v>
      </c>
      <c r="B8" s="44"/>
      <c r="C8" s="44"/>
      <c r="D8" s="44"/>
      <c r="E8" s="45" t="s">
        <v>25</v>
      </c>
      <c r="F8" s="46" t="s">
        <v>25</v>
      </c>
      <c r="G8" s="45" t="s">
        <v>29</v>
      </c>
      <c r="H8" s="48"/>
      <c r="I8" s="46" t="s">
        <v>25</v>
      </c>
      <c r="J8" s="46" t="s">
        <v>29</v>
      </c>
      <c r="K8"/>
    </row>
    <row r="9" spans="1:12" ht="18.75" customHeight="1" x14ac:dyDescent="0.2">
      <c r="A9" s="29" t="s">
        <v>22</v>
      </c>
      <c r="B9" s="30" t="s">
        <v>26</v>
      </c>
      <c r="C9" s="31" t="s">
        <v>13</v>
      </c>
      <c r="D9" s="30" t="s">
        <v>14</v>
      </c>
      <c r="E9" s="32" t="s">
        <v>56</v>
      </c>
      <c r="F9" s="228" t="s">
        <v>95</v>
      </c>
      <c r="G9" s="229"/>
      <c r="H9" s="33" t="s">
        <v>22</v>
      </c>
      <c r="I9" s="228" t="s">
        <v>90</v>
      </c>
      <c r="J9" s="229"/>
      <c r="K9"/>
    </row>
    <row r="10" spans="1:12" ht="18.75" customHeight="1" x14ac:dyDescent="0.2">
      <c r="A10" s="2">
        <v>100</v>
      </c>
      <c r="B10" s="3" t="s">
        <v>15</v>
      </c>
      <c r="C10" s="92"/>
      <c r="D10" s="59" t="s">
        <v>80</v>
      </c>
      <c r="E10" s="93">
        <v>0</v>
      </c>
      <c r="F10" s="185">
        <f>C10*E10</f>
        <v>0</v>
      </c>
      <c r="G10" s="186">
        <f>F10</f>
        <v>0</v>
      </c>
      <c r="H10" s="61">
        <v>100</v>
      </c>
      <c r="I10" s="185">
        <f>F10</f>
        <v>0</v>
      </c>
      <c r="J10" s="186">
        <f>I10</f>
        <v>0</v>
      </c>
      <c r="K10"/>
    </row>
    <row r="11" spans="1:12" ht="18.75" customHeight="1" x14ac:dyDescent="0.2">
      <c r="A11" s="5">
        <v>200</v>
      </c>
      <c r="B11" s="6" t="s">
        <v>75</v>
      </c>
      <c r="C11" s="91"/>
      <c r="D11" s="62" t="s">
        <v>80</v>
      </c>
      <c r="E11" s="94">
        <v>20</v>
      </c>
      <c r="F11" s="62">
        <f>C11*E11</f>
        <v>0</v>
      </c>
      <c r="G11" s="63">
        <f>ROUND(F11/(1+$J$24),2)</f>
        <v>0</v>
      </c>
      <c r="H11" s="64">
        <v>200</v>
      </c>
      <c r="I11" s="62">
        <f>F11*C$24</f>
        <v>0</v>
      </c>
      <c r="J11" s="63">
        <f>ROUND(I11/(1+$J$24),2)</f>
        <v>0</v>
      </c>
      <c r="K11"/>
    </row>
    <row r="12" spans="1:12" ht="18.75" customHeight="1" x14ac:dyDescent="0.2">
      <c r="A12" s="7">
        <v>300</v>
      </c>
      <c r="B12" s="8" t="s">
        <v>16</v>
      </c>
      <c r="C12" s="99">
        <f>'2. Ebene (Basis BGF)'!D12</f>
        <v>0</v>
      </c>
      <c r="D12" s="65" t="s">
        <v>81</v>
      </c>
      <c r="E12" s="66" t="e">
        <f>F12/C12</f>
        <v>#DIV/0!</v>
      </c>
      <c r="F12" s="100">
        <f>'2. Ebene (Basis BGF)'!J21</f>
        <v>0</v>
      </c>
      <c r="G12" s="66">
        <f>ROUND(F12/(1+$J$24),2)</f>
        <v>0</v>
      </c>
      <c r="H12" s="67">
        <v>300</v>
      </c>
      <c r="I12" s="65">
        <f>F12*C$24</f>
        <v>0</v>
      </c>
      <c r="J12" s="66">
        <f>ROUND(I12/(1+$J$24),2)</f>
        <v>0</v>
      </c>
      <c r="K12"/>
    </row>
    <row r="13" spans="1:12" ht="18.75" customHeight="1" x14ac:dyDescent="0.2">
      <c r="A13" s="7">
        <v>400</v>
      </c>
      <c r="B13" s="9" t="s">
        <v>17</v>
      </c>
      <c r="C13" s="99">
        <f>'2. Ebene (Basis BGF)'!D12</f>
        <v>0</v>
      </c>
      <c r="D13" s="65" t="s">
        <v>81</v>
      </c>
      <c r="E13" s="66" t="e">
        <f>F13/C13</f>
        <v>#DIV/0!</v>
      </c>
      <c r="F13" s="100">
        <f>'2. Ebene (Basis BGF)'!J21</f>
        <v>0</v>
      </c>
      <c r="G13" s="66">
        <f>ROUND(F13/(1+$J$24),2)</f>
        <v>0</v>
      </c>
      <c r="H13" s="67">
        <v>400</v>
      </c>
      <c r="I13" s="65">
        <f>F13*C$24</f>
        <v>0</v>
      </c>
      <c r="J13" s="66">
        <f>ROUND(I13/(1+$J$24),2)</f>
        <v>0</v>
      </c>
      <c r="K13"/>
      <c r="L13" s="37"/>
    </row>
    <row r="14" spans="1:12" ht="16.5" customHeight="1" x14ac:dyDescent="0.2">
      <c r="A14" s="239" t="s">
        <v>27</v>
      </c>
      <c r="B14" s="241" t="s">
        <v>28</v>
      </c>
      <c r="C14" s="68">
        <f>'2. Ebene (Basis BGF)'!D12</f>
        <v>0</v>
      </c>
      <c r="D14" s="69" t="s">
        <v>81</v>
      </c>
      <c r="E14" s="70" t="e">
        <f>F14/C14</f>
        <v>#DIV/0!</v>
      </c>
      <c r="F14" s="243">
        <f>SUM(F12:F13)</f>
        <v>0</v>
      </c>
      <c r="G14" s="233">
        <f>ROUND(F14/(1+$J$24),2)</f>
        <v>0</v>
      </c>
      <c r="H14" s="259" t="s">
        <v>27</v>
      </c>
      <c r="I14" s="243">
        <f>SUM(I12:I13)</f>
        <v>0</v>
      </c>
      <c r="J14" s="233">
        <f>ROUND(I14/(1+$J$24),2)</f>
        <v>0</v>
      </c>
      <c r="K14"/>
    </row>
    <row r="15" spans="1:12" ht="16.5" customHeight="1" x14ac:dyDescent="0.2">
      <c r="A15" s="240"/>
      <c r="B15" s="242"/>
      <c r="C15" s="71"/>
      <c r="D15" s="72" t="s">
        <v>82</v>
      </c>
      <c r="E15" s="73" t="e">
        <f>F14/C15</f>
        <v>#DIV/0!</v>
      </c>
      <c r="F15" s="244"/>
      <c r="G15" s="234"/>
      <c r="H15" s="260"/>
      <c r="I15" s="244"/>
      <c r="J15" s="234"/>
      <c r="K15"/>
    </row>
    <row r="16" spans="1:12" ht="18.75" customHeight="1" x14ac:dyDescent="0.2">
      <c r="A16" s="7">
        <v>500</v>
      </c>
      <c r="B16" s="9" t="s">
        <v>76</v>
      </c>
      <c r="C16" s="96"/>
      <c r="D16" s="65" t="s">
        <v>83</v>
      </c>
      <c r="E16" s="95">
        <v>120</v>
      </c>
      <c r="F16" s="65">
        <f>C16*E16</f>
        <v>0</v>
      </c>
      <c r="G16" s="66">
        <f>ROUND(F16/(1+$J$24),2)</f>
        <v>0</v>
      </c>
      <c r="H16" s="67">
        <v>500</v>
      </c>
      <c r="I16" s="65">
        <f>F16*C$24</f>
        <v>0</v>
      </c>
      <c r="J16" s="66">
        <f>ROUND(I16/(1+$J$24),2)</f>
        <v>0</v>
      </c>
      <c r="K16"/>
    </row>
    <row r="17" spans="1:11" ht="18.75" customHeight="1" x14ac:dyDescent="0.2">
      <c r="A17" s="7">
        <v>600</v>
      </c>
      <c r="B17" s="9" t="s">
        <v>18</v>
      </c>
      <c r="C17" s="100">
        <f>'2. Ebene (Basis BGF)'!D12</f>
        <v>0</v>
      </c>
      <c r="D17" s="65" t="s">
        <v>81</v>
      </c>
      <c r="E17" s="95">
        <v>0</v>
      </c>
      <c r="F17" s="65">
        <f>C17*E17</f>
        <v>0</v>
      </c>
      <c r="G17" s="66">
        <f>ROUND(F17/(1+$J$24),2)</f>
        <v>0</v>
      </c>
      <c r="H17" s="67">
        <v>600</v>
      </c>
      <c r="I17" s="65">
        <f>F17*C$24</f>
        <v>0</v>
      </c>
      <c r="J17" s="66">
        <f>ROUND(I17/(1+$J$24),2)</f>
        <v>0</v>
      </c>
      <c r="K17"/>
    </row>
    <row r="18" spans="1:11" ht="18.75" customHeight="1" x14ac:dyDescent="0.2">
      <c r="A18" s="7">
        <v>700</v>
      </c>
      <c r="B18" s="9" t="s">
        <v>19</v>
      </c>
      <c r="C18" s="100">
        <f>'2. Ebene (Basis BGF)'!D12</f>
        <v>0</v>
      </c>
      <c r="D18" s="65" t="s">
        <v>81</v>
      </c>
      <c r="E18" s="95">
        <v>475</v>
      </c>
      <c r="F18" s="65">
        <f>C18*E18</f>
        <v>0</v>
      </c>
      <c r="G18" s="66">
        <f>ROUND(F18/(1+$J$24),2)</f>
        <v>0</v>
      </c>
      <c r="H18" s="67">
        <v>700</v>
      </c>
      <c r="I18" s="65">
        <f>F18*C$24</f>
        <v>0</v>
      </c>
      <c r="J18" s="66">
        <f>ROUND(I18/(1+$J$24),2)</f>
        <v>0</v>
      </c>
      <c r="K18"/>
    </row>
    <row r="19" spans="1:11" ht="16.5" customHeight="1" x14ac:dyDescent="0.2">
      <c r="A19" s="245" t="s">
        <v>36</v>
      </c>
      <c r="B19" s="247" t="s">
        <v>87</v>
      </c>
      <c r="C19" s="74">
        <f>C14</f>
        <v>0</v>
      </c>
      <c r="D19" s="75" t="s">
        <v>81</v>
      </c>
      <c r="E19" s="76" t="e">
        <f>F19/C19</f>
        <v>#DIV/0!</v>
      </c>
      <c r="F19" s="249">
        <f>F11+F14+F16+F17+F18</f>
        <v>0</v>
      </c>
      <c r="G19" s="251">
        <f>ROUND(F19/(1+$J$24),2)</f>
        <v>0</v>
      </c>
      <c r="H19" s="261" t="s">
        <v>36</v>
      </c>
      <c r="I19" s="249">
        <f>I11+I14+I16+I17+I18</f>
        <v>0</v>
      </c>
      <c r="J19" s="251">
        <f>ROUND(I19/(1+$J$24),2)</f>
        <v>0</v>
      </c>
      <c r="K19"/>
    </row>
    <row r="20" spans="1:11" ht="16.5" customHeight="1" thickBot="1" x14ac:dyDescent="0.25">
      <c r="A20" s="246"/>
      <c r="B20" s="248"/>
      <c r="C20" s="77">
        <f>C15</f>
        <v>0</v>
      </c>
      <c r="D20" s="78" t="s">
        <v>82</v>
      </c>
      <c r="E20" s="79" t="e">
        <f>F19/C20</f>
        <v>#DIV/0!</v>
      </c>
      <c r="F20" s="250"/>
      <c r="G20" s="252"/>
      <c r="H20" s="262"/>
      <c r="I20" s="250"/>
      <c r="J20" s="252"/>
      <c r="K20"/>
    </row>
    <row r="21" spans="1:11" s="36" customFormat="1" ht="18.75" customHeight="1" thickBot="1" x14ac:dyDescent="0.25">
      <c r="A21" s="34" t="s">
        <v>37</v>
      </c>
      <c r="B21" s="10" t="s">
        <v>20</v>
      </c>
      <c r="C21" s="11"/>
      <c r="D21" s="84"/>
      <c r="E21" s="85" t="s">
        <v>84</v>
      </c>
      <c r="F21" s="84">
        <f>F10+F11+F12+F13+F16+F17+F18</f>
        <v>0</v>
      </c>
      <c r="G21" s="86">
        <f>G10+G11+G12+G13+G16+G17+G18</f>
        <v>0</v>
      </c>
      <c r="H21" s="87" t="s">
        <v>33</v>
      </c>
      <c r="I21" s="84">
        <f>I10+I11+I12+I13+I16+I17+I18</f>
        <v>0</v>
      </c>
      <c r="J21" s="86">
        <f>(J10+J11+J12+J13+J16+J17+J18)*J24</f>
        <v>0</v>
      </c>
      <c r="K21" s="1"/>
    </row>
    <row r="22" spans="1:11" ht="5.25" customHeight="1" thickTop="1" x14ac:dyDescent="0.2">
      <c r="A22" s="9"/>
      <c r="B22" s="9"/>
      <c r="C22" s="9"/>
      <c r="D22" s="9"/>
      <c r="E22" s="19"/>
      <c r="F22" s="20"/>
      <c r="G22" s="21"/>
      <c r="H22" s="18"/>
      <c r="I22" s="18"/>
      <c r="J22" s="18"/>
      <c r="K22"/>
    </row>
    <row r="23" spans="1:11" ht="16.5" customHeight="1" x14ac:dyDescent="0.2">
      <c r="A23" s="9"/>
      <c r="B23" s="89" t="s">
        <v>97</v>
      </c>
      <c r="C23" s="255"/>
      <c r="D23" s="255"/>
      <c r="E23" s="256"/>
      <c r="F23" s="50" t="s">
        <v>25</v>
      </c>
      <c r="G23" s="51" t="s">
        <v>29</v>
      </c>
      <c r="H23" s="56"/>
      <c r="I23" s="257" t="s">
        <v>92</v>
      </c>
      <c r="J23" s="258"/>
      <c r="K23"/>
    </row>
    <row r="24" spans="1:11" x14ac:dyDescent="0.2">
      <c r="A24" s="9"/>
      <c r="B24" s="22" t="s">
        <v>89</v>
      </c>
      <c r="C24" s="253">
        <v>0.97399999999999998</v>
      </c>
      <c r="D24" s="253"/>
      <c r="E24" s="254"/>
      <c r="F24" s="59">
        <f>F19*C24</f>
        <v>0</v>
      </c>
      <c r="G24" s="60">
        <f>ROUND(F24/(1+J$24),2)</f>
        <v>0</v>
      </c>
      <c r="H24" s="4"/>
      <c r="I24" s="54" t="s">
        <v>94</v>
      </c>
      <c r="J24" s="98">
        <v>0.19</v>
      </c>
      <c r="K24"/>
    </row>
    <row r="25" spans="1:11" ht="6" customHeight="1" x14ac:dyDescent="0.2">
      <c r="A25" s="9"/>
      <c r="B25" s="9"/>
      <c r="C25" s="9"/>
      <c r="D25" s="9"/>
      <c r="E25" s="21"/>
      <c r="F25" s="20"/>
      <c r="G25" s="21"/>
      <c r="H25" s="20"/>
      <c r="I25" s="18"/>
      <c r="J25" s="18"/>
      <c r="K25"/>
    </row>
    <row r="26" spans="1:11" ht="18" customHeight="1" thickBot="1" x14ac:dyDescent="0.25">
      <c r="A26" s="9"/>
      <c r="B26" s="89" t="s">
        <v>96</v>
      </c>
      <c r="C26" s="52" t="s">
        <v>23</v>
      </c>
      <c r="D26" s="53" t="s">
        <v>103</v>
      </c>
      <c r="E26" s="52" t="s">
        <v>104</v>
      </c>
      <c r="F26" s="224" t="s">
        <v>102</v>
      </c>
      <c r="G26" s="225"/>
      <c r="H26" s="56"/>
      <c r="I26" s="50" t="s">
        <v>25</v>
      </c>
      <c r="J26" s="51" t="s">
        <v>29</v>
      </c>
      <c r="K26"/>
    </row>
    <row r="27" spans="1:11" ht="13.5" thickBot="1" x14ac:dyDescent="0.25">
      <c r="A27" s="9"/>
      <c r="B27" s="12" t="s">
        <v>93</v>
      </c>
      <c r="C27" s="16">
        <v>137</v>
      </c>
      <c r="D27" s="17" t="s">
        <v>108</v>
      </c>
      <c r="E27" s="88">
        <v>137</v>
      </c>
      <c r="F27" s="226">
        <f>(E27/C27)-1</f>
        <v>0</v>
      </c>
      <c r="G27" s="227"/>
      <c r="H27" s="57"/>
      <c r="I27" s="80">
        <f>F24*E27/C27</f>
        <v>0</v>
      </c>
      <c r="J27" s="81">
        <f>ROUND(I27/(1+J$24),2)</f>
        <v>0</v>
      </c>
      <c r="K27"/>
    </row>
    <row r="28" spans="1:11" x14ac:dyDescent="0.2">
      <c r="A28" s="9"/>
      <c r="B28" s="13" t="s">
        <v>88</v>
      </c>
      <c r="C28" s="14"/>
      <c r="D28" s="15" t="s">
        <v>105</v>
      </c>
      <c r="E28" s="97"/>
      <c r="F28" s="231">
        <f>1+E28</f>
        <v>1</v>
      </c>
      <c r="G28" s="232"/>
      <c r="H28" s="58"/>
      <c r="I28" s="82">
        <f>I27*(1+E28)</f>
        <v>0</v>
      </c>
      <c r="J28" s="83">
        <f>ROUND(I28/(1+J$24),2)</f>
        <v>0</v>
      </c>
      <c r="K28"/>
    </row>
    <row r="29" spans="1:11" ht="6" customHeight="1" x14ac:dyDescent="0.2">
      <c r="A29" s="9"/>
      <c r="B29" s="9"/>
      <c r="C29" s="9"/>
      <c r="D29" s="9"/>
      <c r="E29" s="9"/>
      <c r="F29" s="9"/>
      <c r="G29" s="9"/>
      <c r="H29" s="9"/>
      <c r="I29" s="18"/>
      <c r="J29" s="18"/>
      <c r="K29"/>
    </row>
    <row r="30" spans="1:11" ht="15" customHeight="1" x14ac:dyDescent="0.2">
      <c r="A30" s="18"/>
      <c r="B30" s="101" t="s">
        <v>91</v>
      </c>
      <c r="C30" s="237" t="s">
        <v>98</v>
      </c>
      <c r="D30" s="238"/>
      <c r="E30" s="238"/>
      <c r="F30"/>
      <c r="G30"/>
      <c r="H30"/>
      <c r="I30"/>
      <c r="J30"/>
      <c r="K30"/>
    </row>
    <row r="31" spans="1:11" ht="15" customHeight="1" x14ac:dyDescent="0.2">
      <c r="A31" s="18"/>
      <c r="B31" s="235" t="s">
        <v>55</v>
      </c>
      <c r="C31" s="235"/>
      <c r="D31" s="235"/>
      <c r="E31" s="235"/>
      <c r="F31" s="18"/>
      <c r="G31" s="18"/>
      <c r="H31" s="18"/>
      <c r="I31" s="18"/>
      <c r="J31" s="18"/>
      <c r="K31"/>
    </row>
    <row r="32" spans="1:11" ht="15" customHeight="1" x14ac:dyDescent="0.2">
      <c r="A32" s="18"/>
      <c r="B32" s="236" t="s">
        <v>62</v>
      </c>
      <c r="C32" s="236"/>
      <c r="D32" s="236"/>
      <c r="E32" s="236"/>
      <c r="F32" s="18"/>
      <c r="G32" s="18"/>
      <c r="H32" s="18"/>
      <c r="I32" s="18"/>
      <c r="J32" s="18"/>
      <c r="K32"/>
    </row>
    <row r="33" spans="1:11" ht="15" customHeight="1" x14ac:dyDescent="0.2">
      <c r="A33"/>
      <c r="B33" s="230" t="s">
        <v>35</v>
      </c>
      <c r="C33" s="230"/>
      <c r="D33" s="230"/>
      <c r="E33" s="230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</sheetData>
  <sheetProtection selectLockedCells="1"/>
  <customSheetViews>
    <customSheetView guid="{0E69928A-D84E-47D9-B5BF-C9186F648FE5}" fitToPage="1" showRuler="0">
      <selection activeCell="E12" sqref="E12"/>
      <pageMargins left="0.74803149606299213" right="0.74803149606299213" top="1.1811023622047245" bottom="0.78740157480314965" header="0.86614173228346458" footer="0.47244094488188981"/>
      <printOptions horizontalCentered="1"/>
      <pageSetup paperSize="9" scale="96" orientation="landscape" r:id="rId1"/>
      <headerFooter alignWithMargins="0">
        <oddHeader>&amp;L&amp;11GH Projekt AG&amp;C&amp;11Baukostensimulation</oddHeader>
        <oddFooter>&amp;L&amp;F&amp;CDruck: &amp;D&amp;R&amp;A</oddFooter>
      </headerFooter>
    </customSheetView>
    <customSheetView guid="{0D3E12F2-2F08-48C1-BC17-F09B9BAD8BAF}" fitToPage="1">
      <selection activeCell="C6" sqref="C6"/>
      <pageMargins left="0.74803149606299213" right="0.74803149606299213" top="1.1811023622047245" bottom="0.78740157480314965" header="0.86614173228346458" footer="0.47244094488188981"/>
      <printOptions horizontalCentered="1"/>
      <pageSetup paperSize="9" scale="96" orientation="landscape" r:id="rId2"/>
      <headerFooter alignWithMargins="0">
        <oddHeader>&amp;L&amp;11GH Projekt AG&amp;C&amp;11Baukostensimulation</oddHeader>
        <oddFooter>&amp;L&amp;F&amp;CDruck: &amp;D&amp;R&amp;A</oddFooter>
      </headerFooter>
    </customSheetView>
  </customSheetViews>
  <mergeCells count="29">
    <mergeCell ref="B3:D3"/>
    <mergeCell ref="F3:G3"/>
    <mergeCell ref="C24:E24"/>
    <mergeCell ref="C23:E23"/>
    <mergeCell ref="I23:J23"/>
    <mergeCell ref="H14:H15"/>
    <mergeCell ref="H19:H20"/>
    <mergeCell ref="I5:J5"/>
    <mergeCell ref="J19:J20"/>
    <mergeCell ref="A19:A20"/>
    <mergeCell ref="B19:B20"/>
    <mergeCell ref="F19:F20"/>
    <mergeCell ref="G19:G20"/>
    <mergeCell ref="I19:I20"/>
    <mergeCell ref="A14:A15"/>
    <mergeCell ref="B14:B15"/>
    <mergeCell ref="F14:F15"/>
    <mergeCell ref="G14:G15"/>
    <mergeCell ref="I14:I15"/>
    <mergeCell ref="F26:G26"/>
    <mergeCell ref="F27:G27"/>
    <mergeCell ref="I9:J9"/>
    <mergeCell ref="F9:G9"/>
    <mergeCell ref="B33:E33"/>
    <mergeCell ref="F28:G28"/>
    <mergeCell ref="J14:J15"/>
    <mergeCell ref="B31:E31"/>
    <mergeCell ref="B32:E32"/>
    <mergeCell ref="C30:E30"/>
  </mergeCells>
  <phoneticPr fontId="0" type="noConversion"/>
  <hyperlinks>
    <hyperlink ref="C30" r:id="rId3" xr:uid="{07268A84-2840-46E0-850B-44F6E68DE791}"/>
  </hyperlinks>
  <printOptions horizontalCentered="1"/>
  <pageMargins left="0.78740157480314965" right="0.78740157480314965" top="1.2598425196850394" bottom="0.78740157480314965" header="0.86614173228346458" footer="0.47244094488188981"/>
  <pageSetup paperSize="9" scale="95" orientation="landscape" r:id="rId4"/>
  <headerFooter scaleWithDoc="0">
    <oddHeader>&amp;L&amp;12GH Projekt AG&amp;C&amp;12Baukostensimulation&amp;R&amp;12Kostenermittlung</oddHeader>
    <oddFooter>&amp;L&amp;F&amp;CDruck: &amp;D&amp;R&amp;A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2. Ebene (Basis BGF)</vt:lpstr>
      <vt:lpstr>1. Ebene (BGF)</vt:lpstr>
      <vt:lpstr>'1. Ebene (BGF)'!Druckbereich</vt:lpstr>
      <vt:lpstr>'2. Ebene (Basis BGF)'!Druckbereich</vt:lpstr>
    </vt:vector>
  </TitlesOfParts>
  <Company>BKI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Kostenrahmen</dc:title>
  <dc:creator>Dipl.-Bauing. (FH) Jürgen Richter | Königstein</dc:creator>
  <cp:lastModifiedBy>Tabea Wessel</cp:lastModifiedBy>
  <cp:lastPrinted>2025-10-02T07:41:27Z</cp:lastPrinted>
  <dcterms:created xsi:type="dcterms:W3CDTF">2005-03-22T09:13:28Z</dcterms:created>
  <dcterms:modified xsi:type="dcterms:W3CDTF">2026-04-10T13:45:20Z</dcterms:modified>
</cp:coreProperties>
</file>